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Admin Officer\Historiese inligting\Pryse\"/>
    </mc:Choice>
  </mc:AlternateContent>
  <xr:revisionPtr revIDLastSave="0" documentId="13_ncr:1_{C168F9EA-8FB8-4E04-87CC-4419C95526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ton" sheetId="1" r:id="rId1"/>
    <sheet name="Maize" sheetId="4" r:id="rId2"/>
    <sheet name="Wheat" sheetId="6" r:id="rId3"/>
    <sheet name="Sorg Oats Barl" sheetId="5" r:id="rId4"/>
    <sheet name="Oilseeds" sheetId="7" r:id="rId5"/>
  </sheets>
  <definedNames>
    <definedName name="_xlnm.Print_Titles" localSheetId="0">Rton!$4:$5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1" l="1"/>
  <c r="J20" i="1"/>
  <c r="J15" i="1"/>
  <c r="J10" i="1"/>
  <c r="J6" i="1"/>
  <c r="G44" i="1" l="1"/>
  <c r="G43" i="1"/>
  <c r="G42" i="1"/>
  <c r="G41" i="1"/>
  <c r="G40" i="1"/>
  <c r="G39" i="1"/>
  <c r="G38" i="1"/>
  <c r="G37" i="1"/>
  <c r="G36" i="1"/>
  <c r="G35" i="1"/>
  <c r="G34" i="1"/>
  <c r="G33" i="1"/>
  <c r="G45" i="1"/>
  <c r="C31" i="1" l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13" i="1"/>
  <c r="D13" i="1" s="1"/>
  <c r="C14" i="1"/>
  <c r="D14" i="1" s="1"/>
  <c r="C15" i="1"/>
  <c r="D15" i="1" s="1"/>
  <c r="C12" i="1"/>
  <c r="D12" i="1" s="1"/>
  <c r="D31" i="1" l="1"/>
  <c r="D11" i="1"/>
  <c r="D6" i="1"/>
</calcChain>
</file>

<file path=xl/sharedStrings.xml><?xml version="1.0" encoding="utf-8"?>
<sst xmlns="http://schemas.openxmlformats.org/spreadsheetml/2006/main" count="118" uniqueCount="116">
  <si>
    <t>1931/32</t>
  </si>
  <si>
    <t>1932/33</t>
  </si>
  <si>
    <t>1933/34</t>
  </si>
  <si>
    <t>1934/35</t>
  </si>
  <si>
    <t>1935/36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</si>
  <si>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</si>
  <si>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</si>
  <si>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</si>
  <si>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</si>
  <si>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</si>
  <si>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</si>
  <si>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</si>
  <si>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</si>
  <si>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</si>
  <si>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</si>
  <si>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</si>
  <si>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</si>
  <si>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</si>
  <si>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</si>
  <si>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</si>
  <si>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</si>
  <si>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</si>
  <si>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</si>
  <si>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</si>
  <si>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</si>
  <si>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</si>
  <si>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</si>
  <si>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</si>
  <si>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</si>
  <si>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</si>
  <si>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</si>
  <si>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</si>
  <si>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</si>
  <si>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</si>
  <si>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</si>
  <si>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</si>
  <si>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</si>
  <si>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</si>
  <si>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</si>
  <si>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</si>
  <si>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</si>
  <si>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</si>
  <si>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</si>
  <si>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</si>
  <si>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</si>
  <si>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</si>
  <si>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</si>
  <si>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</si>
  <si>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</si>
  <si>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</si>
  <si>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</si>
  <si>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</si>
  <si>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</si>
  <si>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</si>
  <si>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</si>
  <si>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</si>
  <si>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</si>
  <si>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</si>
  <si>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</si>
  <si>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 xml:space="preserve"> 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</si>
  <si>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</si>
  <si>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</si>
  <si>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</si>
  <si>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</si>
  <si>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</si>
  <si>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</si>
  <si>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</si>
  <si>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</si>
  <si>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 xml:space="preserve"> 2000/01</t>
  </si>
  <si>
    <t xml:space="preserve"> 2001/02</t>
  </si>
  <si>
    <t xml:space="preserve"> 2002/03</t>
  </si>
  <si>
    <t xml:space="preserve"> 2003/04</t>
  </si>
  <si>
    <t xml:space="preserve"> 2004/05</t>
  </si>
  <si>
    <t xml:space="preserve"> 2005/06</t>
  </si>
  <si>
    <t xml:space="preserve"> 2006/07</t>
  </si>
  <si>
    <t xml:space="preserve"> 2007/08</t>
  </si>
  <si>
    <t xml:space="preserve"> 2008/09</t>
  </si>
  <si>
    <t xml:space="preserve"> 2009/10</t>
  </si>
  <si>
    <t xml:space="preserve"> 2010/11</t>
  </si>
  <si>
    <t xml:space="preserve"> 2011/12</t>
  </si>
  <si>
    <t xml:space="preserve"> 2012/13</t>
  </si>
  <si>
    <t xml:space="preserve"> 2013/14</t>
  </si>
  <si>
    <t xml:space="preserve"> 2014/15</t>
  </si>
  <si>
    <t>2015/16</t>
  </si>
  <si>
    <t>R/c
per sak</t>
  </si>
  <si>
    <t>S/d
per sak</t>
  </si>
  <si>
    <t>Mielies</t>
  </si>
  <si>
    <t>Marketing
year</t>
  </si>
  <si>
    <t>Producer prices</t>
  </si>
  <si>
    <t>Maize</t>
  </si>
  <si>
    <t>White Maize</t>
  </si>
  <si>
    <t>Yellow Maize</t>
  </si>
  <si>
    <t>Wheat</t>
  </si>
  <si>
    <t>Sorghum</t>
  </si>
  <si>
    <t>Sunflower</t>
  </si>
  <si>
    <t>Soybean</t>
  </si>
  <si>
    <t>Oats</t>
  </si>
  <si>
    <t>Canola</t>
  </si>
  <si>
    <t>Barley</t>
  </si>
  <si>
    <t>Abstract of Agricultural Statistics</t>
  </si>
  <si>
    <t>Source:</t>
  </si>
  <si>
    <t>1999/00</t>
  </si>
  <si>
    <t>2016/17</t>
  </si>
  <si>
    <t>2017/18</t>
  </si>
  <si>
    <t>Groundnuts</t>
  </si>
  <si>
    <t>2018/19</t>
  </si>
  <si>
    <t>2019/20</t>
  </si>
  <si>
    <t>2020/21</t>
  </si>
  <si>
    <t>Rand
per ton</t>
  </si>
  <si>
    <t>2021/22</t>
  </si>
  <si>
    <t>2022/23</t>
  </si>
  <si>
    <t>2023/24</t>
  </si>
  <si>
    <t>2024/25</t>
  </si>
  <si>
    <t>*</t>
  </si>
  <si>
    <t>* No figures available</t>
  </si>
  <si>
    <t>Updated: 29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</si>
</sst>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00B0F0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64" fontId="2" fillId="0" borderId="0" xfId="0" applyNumberFormat="1" applyFont="1"/>
    <xf numFmtId="2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12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4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164" fontId="2" fillId="0" borderId="8" xfId="0" applyNumberFormat="1" applyFont="1" applyBorder="1"/>
    <xf numFmtId="2" fontId="2" fillId="0" borderId="9" xfId="0" applyNumberFormat="1" applyFont="1" applyBorder="1"/>
    <xf numFmtId="4" fontId="4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164" fontId="2" fillId="0" borderId="18" xfId="0" applyNumberFormat="1" applyFont="1" applyBorder="1"/>
    <xf numFmtId="2" fontId="2" fillId="0" borderId="19" xfId="0" applyNumberFormat="1" applyFont="1" applyBorder="1"/>
    <xf numFmtId="4" fontId="2" fillId="0" borderId="20" xfId="0" applyNumberFormat="1" applyFont="1" applyBorder="1" applyAlignment="1">
      <alignment horizontal="center"/>
    </xf>
    <xf numFmtId="4" fontId="2" fillId="0" borderId="21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4" fontId="4" fillId="0" borderId="17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22" xfId="0" applyFont="1" applyBorder="1" applyAlignment="1">
      <alignment horizontal="center"/>
    </xf>
    <xf numFmtId="164" fontId="2" fillId="0" borderId="23" xfId="0" applyNumberFormat="1" applyFont="1" applyBorder="1"/>
    <xf numFmtId="2" fontId="2" fillId="0" borderId="24" xfId="0" applyNumberFormat="1" applyFont="1" applyBorder="1"/>
    <xf numFmtId="4" fontId="2" fillId="0" borderId="25" xfId="0" applyNumberFormat="1" applyFont="1" applyBorder="1" applyAlignment="1">
      <alignment horizontal="center"/>
    </xf>
    <xf numFmtId="4" fontId="2" fillId="0" borderId="26" xfId="0" applyNumberFormat="1" applyFont="1" applyBorder="1" applyAlignment="1">
      <alignment horizontal="center"/>
    </xf>
    <xf numFmtId="4" fontId="2" fillId="0" borderId="22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0" fontId="2" fillId="0" borderId="22" xfId="0" applyFont="1" applyBorder="1"/>
    <xf numFmtId="0" fontId="2" fillId="2" borderId="22" xfId="0" applyFont="1" applyFill="1" applyBorder="1" applyAlignment="1">
      <alignment horizontal="center"/>
    </xf>
    <xf numFmtId="164" fontId="2" fillId="2" borderId="23" xfId="0" applyNumberFormat="1" applyFont="1" applyFill="1" applyBorder="1"/>
    <xf numFmtId="2" fontId="2" fillId="2" borderId="24" xfId="0" applyNumberFormat="1" applyFont="1" applyFill="1" applyBorder="1"/>
    <xf numFmtId="4" fontId="3" fillId="2" borderId="22" xfId="0" applyNumberFormat="1" applyFont="1" applyFill="1" applyBorder="1" applyAlignment="1">
      <alignment horizontal="center"/>
    </xf>
    <xf numFmtId="4" fontId="2" fillId="2" borderId="22" xfId="0" applyNumberFormat="1" applyFont="1" applyFill="1" applyBorder="1" applyAlignment="1">
      <alignment horizontal="center"/>
    </xf>
    <xf numFmtId="4" fontId="2" fillId="0" borderId="23" xfId="0" applyNumberFormat="1" applyFont="1" applyBorder="1"/>
    <xf numFmtId="4" fontId="2" fillId="0" borderId="27" xfId="0" applyNumberFormat="1" applyFont="1" applyBorder="1"/>
    <xf numFmtId="4" fontId="2" fillId="0" borderId="22" xfId="0" applyNumberFormat="1" applyFont="1" applyBorder="1"/>
    <xf numFmtId="17" fontId="2" fillId="0" borderId="22" xfId="0" applyNumberFormat="1" applyFont="1" applyBorder="1" applyAlignment="1">
      <alignment horizontal="center"/>
    </xf>
    <xf numFmtId="4" fontId="5" fillId="0" borderId="23" xfId="0" applyNumberFormat="1" applyFont="1" applyBorder="1"/>
    <xf numFmtId="4" fontId="5" fillId="0" borderId="27" xfId="0" applyNumberFormat="1" applyFont="1" applyBorder="1"/>
    <xf numFmtId="0" fontId="2" fillId="0" borderId="28" xfId="0" applyFont="1" applyBorder="1" applyAlignment="1">
      <alignment horizontal="center"/>
    </xf>
    <xf numFmtId="164" fontId="2" fillId="0" borderId="29" xfId="0" applyNumberFormat="1" applyFont="1" applyBorder="1"/>
    <xf numFmtId="2" fontId="2" fillId="0" borderId="30" xfId="0" applyNumberFormat="1" applyFont="1" applyBorder="1"/>
    <xf numFmtId="4" fontId="2" fillId="0" borderId="29" xfId="0" applyNumberFormat="1" applyFont="1" applyBorder="1"/>
    <xf numFmtId="4" fontId="2" fillId="0" borderId="31" xfId="0" applyNumberFormat="1" applyFont="1" applyBorder="1"/>
    <xf numFmtId="4" fontId="2" fillId="0" borderId="28" xfId="0" applyNumberFormat="1" applyFont="1" applyBorder="1" applyAlignment="1">
      <alignment horizontal="center"/>
    </xf>
    <xf numFmtId="4" fontId="2" fillId="0" borderId="2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4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Maize Producer Prices per marketing year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317837868676605E-2"/>
          <c:y val="8.756023211977737E-2"/>
          <c:w val="0.91754292200651999"/>
          <c:h val="0.79965420969337797"/>
        </c:manualLayout>
      </c:layout>
      <c:lineChart>
        <c:grouping val="standard"/>
        <c:varyColors val="0"/>
        <c:ser>
          <c:idx val="0"/>
          <c:order val="0"/>
          <c:cat>
            <c:strRef>
              <c:f>Rton!$A$11:$A$100</c:f>
              <c:strCache>
                <c:ptCount val="90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2">
                  <c:v>1957/58</c:v>
                </c:pt>
                <c:pt idx="23">
                  <c:v>1958/59</c:v>
                </c:pt>
                <c:pt idx="24">
                  <c:v>1959/60</c:v>
                </c:pt>
                <c:pt idx="25">
                  <c:v>1960/61</c:v>
                </c:pt>
                <c:pt idx="26">
                  <c:v>1961/62</c:v>
                </c:pt>
                <c:pt idx="27">
                  <c:v>1962/63</c:v>
                </c:pt>
                <c:pt idx="28">
                  <c:v>1963/64</c:v>
                </c:pt>
                <c:pt idx="29">
                  <c:v>1964/65</c:v>
                </c:pt>
                <c:pt idx="30">
                  <c:v>1965/66</c:v>
                </c:pt>
                <c:pt idx="31">
                  <c:v>1966/67</c:v>
                </c:pt>
                <c:pt idx="32">
                  <c:v>1967/68</c:v>
                </c:pt>
                <c:pt idx="33">
                  <c:v>1968/69</c:v>
                </c:pt>
                <c:pt idx="34">
                  <c:v>1969/70</c:v>
                </c:pt>
                <c:pt idx="35">
                  <c:v>1970/71</c:v>
                </c:pt>
                <c:pt idx="36">
                  <c:v>1971/72</c:v>
                </c:pt>
                <c:pt idx="37">
                  <c:v>1972/73</c:v>
                </c:pt>
                <c:pt idx="38">
                  <c:v>1973/74</c:v>
                </c:pt>
                <c:pt idx="39">
                  <c:v>1974/75</c:v>
                </c:pt>
                <c:pt idx="40">
                  <c:v>1975/76</c:v>
                </c:pt>
                <c:pt idx="41">
                  <c:v>1976/77</c:v>
                </c:pt>
                <c:pt idx="42">
                  <c:v>1977/78</c:v>
                </c:pt>
                <c:pt idx="43">
                  <c:v>1978/79</c:v>
                </c:pt>
                <c:pt idx="44">
                  <c:v>1979/80</c:v>
                </c:pt>
                <c:pt idx="45">
                  <c:v>1980/81</c:v>
                </c:pt>
                <c:pt idx="46">
                  <c:v>1981/82</c:v>
                </c:pt>
                <c:pt idx="47">
                  <c:v>1982/83</c:v>
                </c:pt>
                <c:pt idx="48">
                  <c:v>1983/84</c:v>
                </c:pt>
                <c:pt idx="49">
                  <c:v>1984/85</c:v>
                </c:pt>
                <c:pt idx="50">
                  <c:v>1985/86</c:v>
                </c:pt>
                <c:pt idx="51">
                  <c:v>1986/87</c:v>
                </c:pt>
                <c:pt idx="52">
                  <c:v>1987/88</c:v>
                </c:pt>
                <c:pt idx="53">
                  <c:v>1988/89</c:v>
                </c:pt>
                <c:pt idx="54">
                  <c:v>1989/90</c:v>
                </c:pt>
                <c:pt idx="55">
                  <c:v> 1990/91</c:v>
                </c:pt>
                <c:pt idx="56">
                  <c:v>1991/92</c:v>
                </c:pt>
                <c:pt idx="57">
                  <c:v>1992/93</c:v>
                </c:pt>
                <c:pt idx="58">
                  <c:v>1993/94</c:v>
                </c:pt>
                <c:pt idx="59">
                  <c:v>1994/95</c:v>
                </c:pt>
                <c:pt idx="60">
                  <c:v>1995/96</c:v>
                </c:pt>
                <c:pt idx="61">
                  <c:v>1996/97</c:v>
                </c:pt>
                <c:pt idx="62">
                  <c:v>1997/98</c:v>
                </c:pt>
                <c:pt idx="63">
                  <c:v>1998/99</c:v>
                </c:pt>
                <c:pt idx="64">
                  <c:v>1999/00</c:v>
                </c:pt>
                <c:pt idx="65">
                  <c:v> 2000/01</c:v>
                </c:pt>
                <c:pt idx="66">
                  <c:v> 2001/02</c:v>
                </c:pt>
                <c:pt idx="67">
                  <c:v> 2002/03</c:v>
                </c:pt>
                <c:pt idx="68">
                  <c:v> 2003/04</c:v>
                </c:pt>
                <c:pt idx="69">
                  <c:v> 2004/05</c:v>
                </c:pt>
                <c:pt idx="70">
                  <c:v> 2005/06</c:v>
                </c:pt>
                <c:pt idx="71">
                  <c:v> 2006/07</c:v>
                </c:pt>
                <c:pt idx="72">
                  <c:v> 2007/08</c:v>
                </c:pt>
                <c:pt idx="73">
                  <c:v> 2008/09</c:v>
                </c:pt>
                <c:pt idx="74">
                  <c:v> 2009/10</c:v>
                </c:pt>
                <c:pt idx="75">
                  <c:v> 2010/11</c:v>
                </c:pt>
                <c:pt idx="76">
                  <c:v> 2011/12</c:v>
                </c:pt>
                <c:pt idx="77">
                  <c:v> 2012/13</c:v>
                </c:pt>
                <c:pt idx="78">
                  <c:v> 2013/14</c:v>
                </c:pt>
                <c:pt idx="79">
                  <c:v> 2014/15</c:v>
                </c:pt>
                <c:pt idx="80">
                  <c:v>2015/16</c:v>
                </c:pt>
                <c:pt idx="81">
                  <c:v>2016/17</c:v>
                </c:pt>
                <c:pt idx="82">
                  <c:v>2017/18</c:v>
                </c:pt>
                <c:pt idx="83">
                  <c:v>2018/19</c:v>
                </c:pt>
                <c:pt idx="84">
                  <c:v>2019/20</c:v>
                </c:pt>
                <c:pt idx="85">
                  <c:v>2020/21</c:v>
                </c:pt>
                <c:pt idx="86">
                  <c:v>2021/22</c:v>
                </c:pt>
                <c:pt idx="87">
                  <c:v>2022/23</c:v>
                </c:pt>
                <c:pt idx="88">
                  <c:v>2023/24</c:v>
                </c:pt>
                <c:pt idx="89">
                  <c:v>2024/25</c:v>
                </c:pt>
              </c:strCache>
            </c:strRef>
          </c:cat>
          <c:val>
            <c:numRef>
              <c:f>Rton!$B$6:$B$89</c:f>
            </c:numRef>
          </c:val>
          <c:smooth val="0"/>
          <c:extLst>
            <c:ext xmlns:c16="http://schemas.microsoft.com/office/drawing/2014/chart" uri="{C3380CC4-5D6E-409C-BE32-E72D297353CC}">
              <c16:uniqueId val="{00000000-EE1A-4715-B274-5D5A327C13A0}"/>
            </c:ext>
          </c:extLst>
        </c:ser>
        <c:ser>
          <c:idx val="1"/>
          <c:order val="1"/>
          <c:cat>
            <c:strRef>
              <c:f>Rton!$A$11:$A$100</c:f>
              <c:strCache>
                <c:ptCount val="90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2">
                  <c:v>1957/58</c:v>
                </c:pt>
                <c:pt idx="23">
                  <c:v>1958/59</c:v>
                </c:pt>
                <c:pt idx="24">
                  <c:v>1959/60</c:v>
                </c:pt>
                <c:pt idx="25">
                  <c:v>1960/61</c:v>
                </c:pt>
                <c:pt idx="26">
                  <c:v>1961/62</c:v>
                </c:pt>
                <c:pt idx="27">
                  <c:v>1962/63</c:v>
                </c:pt>
                <c:pt idx="28">
                  <c:v>1963/64</c:v>
                </c:pt>
                <c:pt idx="29">
                  <c:v>1964/65</c:v>
                </c:pt>
                <c:pt idx="30">
                  <c:v>1965/66</c:v>
                </c:pt>
                <c:pt idx="31">
                  <c:v>1966/67</c:v>
                </c:pt>
                <c:pt idx="32">
                  <c:v>1967/68</c:v>
                </c:pt>
                <c:pt idx="33">
                  <c:v>1968/69</c:v>
                </c:pt>
                <c:pt idx="34">
                  <c:v>1969/70</c:v>
                </c:pt>
                <c:pt idx="35">
                  <c:v>1970/71</c:v>
                </c:pt>
                <c:pt idx="36">
                  <c:v>1971/72</c:v>
                </c:pt>
                <c:pt idx="37">
                  <c:v>1972/73</c:v>
                </c:pt>
                <c:pt idx="38">
                  <c:v>1973/74</c:v>
                </c:pt>
                <c:pt idx="39">
                  <c:v>1974/75</c:v>
                </c:pt>
                <c:pt idx="40">
                  <c:v>1975/76</c:v>
                </c:pt>
                <c:pt idx="41">
                  <c:v>1976/77</c:v>
                </c:pt>
                <c:pt idx="42">
                  <c:v>1977/78</c:v>
                </c:pt>
                <c:pt idx="43">
                  <c:v>1978/79</c:v>
                </c:pt>
                <c:pt idx="44">
                  <c:v>1979/80</c:v>
                </c:pt>
                <c:pt idx="45">
                  <c:v>1980/81</c:v>
                </c:pt>
                <c:pt idx="46">
                  <c:v>1981/82</c:v>
                </c:pt>
                <c:pt idx="47">
                  <c:v>1982/83</c:v>
                </c:pt>
                <c:pt idx="48">
                  <c:v>1983/84</c:v>
                </c:pt>
                <c:pt idx="49">
                  <c:v>1984/85</c:v>
                </c:pt>
                <c:pt idx="50">
                  <c:v>1985/86</c:v>
                </c:pt>
                <c:pt idx="51">
                  <c:v>1986/87</c:v>
                </c:pt>
                <c:pt idx="52">
                  <c:v>1987/88</c:v>
                </c:pt>
                <c:pt idx="53">
                  <c:v>1988/89</c:v>
                </c:pt>
                <c:pt idx="54">
                  <c:v>1989/90</c:v>
                </c:pt>
                <c:pt idx="55">
                  <c:v> 1990/91</c:v>
                </c:pt>
                <c:pt idx="56">
                  <c:v>1991/92</c:v>
                </c:pt>
                <c:pt idx="57">
                  <c:v>1992/93</c:v>
                </c:pt>
                <c:pt idx="58">
                  <c:v>1993/94</c:v>
                </c:pt>
                <c:pt idx="59">
                  <c:v>1994/95</c:v>
                </c:pt>
                <c:pt idx="60">
                  <c:v>1995/96</c:v>
                </c:pt>
                <c:pt idx="61">
                  <c:v>1996/97</c:v>
                </c:pt>
                <c:pt idx="62">
                  <c:v>1997/98</c:v>
                </c:pt>
                <c:pt idx="63">
                  <c:v>1998/99</c:v>
                </c:pt>
                <c:pt idx="64">
                  <c:v>1999/00</c:v>
                </c:pt>
                <c:pt idx="65">
                  <c:v> 2000/01</c:v>
                </c:pt>
                <c:pt idx="66">
                  <c:v> 2001/02</c:v>
                </c:pt>
                <c:pt idx="67">
                  <c:v> 2002/03</c:v>
                </c:pt>
                <c:pt idx="68">
                  <c:v> 2003/04</c:v>
                </c:pt>
                <c:pt idx="69">
                  <c:v> 2004/05</c:v>
                </c:pt>
                <c:pt idx="70">
                  <c:v> 2005/06</c:v>
                </c:pt>
                <c:pt idx="71">
                  <c:v> 2006/07</c:v>
                </c:pt>
                <c:pt idx="72">
                  <c:v> 2007/08</c:v>
                </c:pt>
                <c:pt idx="73">
                  <c:v> 2008/09</c:v>
                </c:pt>
                <c:pt idx="74">
                  <c:v> 2009/10</c:v>
                </c:pt>
                <c:pt idx="75">
                  <c:v> 2010/11</c:v>
                </c:pt>
                <c:pt idx="76">
                  <c:v> 2011/12</c:v>
                </c:pt>
                <c:pt idx="77">
                  <c:v> 2012/13</c:v>
                </c:pt>
                <c:pt idx="78">
                  <c:v> 2013/14</c:v>
                </c:pt>
                <c:pt idx="79">
                  <c:v> 2014/15</c:v>
                </c:pt>
                <c:pt idx="80">
                  <c:v>2015/16</c:v>
                </c:pt>
                <c:pt idx="81">
                  <c:v>2016/17</c:v>
                </c:pt>
                <c:pt idx="82">
                  <c:v>2017/18</c:v>
                </c:pt>
                <c:pt idx="83">
                  <c:v>2018/19</c:v>
                </c:pt>
                <c:pt idx="84">
                  <c:v>2019/20</c:v>
                </c:pt>
                <c:pt idx="85">
                  <c:v>2020/21</c:v>
                </c:pt>
                <c:pt idx="86">
                  <c:v>2021/22</c:v>
                </c:pt>
                <c:pt idx="87">
                  <c:v>2022/23</c:v>
                </c:pt>
                <c:pt idx="88">
                  <c:v>2023/24</c:v>
                </c:pt>
                <c:pt idx="89">
                  <c:v>2024/25</c:v>
                </c:pt>
              </c:strCache>
            </c:strRef>
          </c:cat>
          <c:val>
            <c:numRef>
              <c:f>Rton!$C$6:$C$89</c:f>
            </c:numRef>
          </c:val>
          <c:smooth val="0"/>
          <c:extLst>
            <c:ext xmlns:c16="http://schemas.microsoft.com/office/drawing/2014/chart" uri="{C3380CC4-5D6E-409C-BE32-E72D297353CC}">
              <c16:uniqueId val="{00000001-EE1A-4715-B274-5D5A327C13A0}"/>
            </c:ext>
          </c:extLst>
        </c:ser>
        <c:ser>
          <c:idx val="2"/>
          <c:order val="2"/>
          <c:tx>
            <c:v>White Maize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Rton!$A$11:$A$100</c:f>
              <c:strCache>
                <c:ptCount val="90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2">
                  <c:v>1957/58</c:v>
                </c:pt>
                <c:pt idx="23">
                  <c:v>1958/59</c:v>
                </c:pt>
                <c:pt idx="24">
                  <c:v>1959/60</c:v>
                </c:pt>
                <c:pt idx="25">
                  <c:v>1960/61</c:v>
                </c:pt>
                <c:pt idx="26">
                  <c:v>1961/62</c:v>
                </c:pt>
                <c:pt idx="27">
                  <c:v>1962/63</c:v>
                </c:pt>
                <c:pt idx="28">
                  <c:v>1963/64</c:v>
                </c:pt>
                <c:pt idx="29">
                  <c:v>1964/65</c:v>
                </c:pt>
                <c:pt idx="30">
                  <c:v>1965/66</c:v>
                </c:pt>
                <c:pt idx="31">
                  <c:v>1966/67</c:v>
                </c:pt>
                <c:pt idx="32">
                  <c:v>1967/68</c:v>
                </c:pt>
                <c:pt idx="33">
                  <c:v>1968/69</c:v>
                </c:pt>
                <c:pt idx="34">
                  <c:v>1969/70</c:v>
                </c:pt>
                <c:pt idx="35">
                  <c:v>1970/71</c:v>
                </c:pt>
                <c:pt idx="36">
                  <c:v>1971/72</c:v>
                </c:pt>
                <c:pt idx="37">
                  <c:v>1972/73</c:v>
                </c:pt>
                <c:pt idx="38">
                  <c:v>1973/74</c:v>
                </c:pt>
                <c:pt idx="39">
                  <c:v>1974/75</c:v>
                </c:pt>
                <c:pt idx="40">
                  <c:v>1975/76</c:v>
                </c:pt>
                <c:pt idx="41">
                  <c:v>1976/77</c:v>
                </c:pt>
                <c:pt idx="42">
                  <c:v>1977/78</c:v>
                </c:pt>
                <c:pt idx="43">
                  <c:v>1978/79</c:v>
                </c:pt>
                <c:pt idx="44">
                  <c:v>1979/80</c:v>
                </c:pt>
                <c:pt idx="45">
                  <c:v>1980/81</c:v>
                </c:pt>
                <c:pt idx="46">
                  <c:v>1981/82</c:v>
                </c:pt>
                <c:pt idx="47">
                  <c:v>1982/83</c:v>
                </c:pt>
                <c:pt idx="48">
                  <c:v>1983/84</c:v>
                </c:pt>
                <c:pt idx="49">
                  <c:v>1984/85</c:v>
                </c:pt>
                <c:pt idx="50">
                  <c:v>1985/86</c:v>
                </c:pt>
                <c:pt idx="51">
                  <c:v>1986/87</c:v>
                </c:pt>
                <c:pt idx="52">
                  <c:v>1987/88</c:v>
                </c:pt>
                <c:pt idx="53">
                  <c:v>1988/89</c:v>
                </c:pt>
                <c:pt idx="54">
                  <c:v>1989/90</c:v>
                </c:pt>
                <c:pt idx="55">
                  <c:v> 1990/91</c:v>
                </c:pt>
                <c:pt idx="56">
                  <c:v>1991/92</c:v>
                </c:pt>
                <c:pt idx="57">
                  <c:v>1992/93</c:v>
                </c:pt>
                <c:pt idx="58">
                  <c:v>1993/94</c:v>
                </c:pt>
                <c:pt idx="59">
                  <c:v>1994/95</c:v>
                </c:pt>
                <c:pt idx="60">
                  <c:v>1995/96</c:v>
                </c:pt>
                <c:pt idx="61">
                  <c:v>1996/97</c:v>
                </c:pt>
                <c:pt idx="62">
                  <c:v>1997/98</c:v>
                </c:pt>
                <c:pt idx="63">
                  <c:v>1998/99</c:v>
                </c:pt>
                <c:pt idx="64">
                  <c:v>1999/00</c:v>
                </c:pt>
                <c:pt idx="65">
                  <c:v> 2000/01</c:v>
                </c:pt>
                <c:pt idx="66">
                  <c:v> 2001/02</c:v>
                </c:pt>
                <c:pt idx="67">
                  <c:v> 2002/03</c:v>
                </c:pt>
                <c:pt idx="68">
                  <c:v> 2003/04</c:v>
                </c:pt>
                <c:pt idx="69">
                  <c:v> 2004/05</c:v>
                </c:pt>
                <c:pt idx="70">
                  <c:v> 2005/06</c:v>
                </c:pt>
                <c:pt idx="71">
                  <c:v> 2006/07</c:v>
                </c:pt>
                <c:pt idx="72">
                  <c:v> 2007/08</c:v>
                </c:pt>
                <c:pt idx="73">
                  <c:v> 2008/09</c:v>
                </c:pt>
                <c:pt idx="74">
                  <c:v> 2009/10</c:v>
                </c:pt>
                <c:pt idx="75">
                  <c:v> 2010/11</c:v>
                </c:pt>
                <c:pt idx="76">
                  <c:v> 2011/12</c:v>
                </c:pt>
                <c:pt idx="77">
                  <c:v> 2012/13</c:v>
                </c:pt>
                <c:pt idx="78">
                  <c:v> 2013/14</c:v>
                </c:pt>
                <c:pt idx="79">
                  <c:v> 2014/15</c:v>
                </c:pt>
                <c:pt idx="80">
                  <c:v>2015/16</c:v>
                </c:pt>
                <c:pt idx="81">
                  <c:v>2016/17</c:v>
                </c:pt>
                <c:pt idx="82">
                  <c:v>2017/18</c:v>
                </c:pt>
                <c:pt idx="83">
                  <c:v>2018/19</c:v>
                </c:pt>
                <c:pt idx="84">
                  <c:v>2019/20</c:v>
                </c:pt>
                <c:pt idx="85">
                  <c:v>2020/21</c:v>
                </c:pt>
                <c:pt idx="86">
                  <c:v>2021/22</c:v>
                </c:pt>
                <c:pt idx="87">
                  <c:v>2022/23</c:v>
                </c:pt>
                <c:pt idx="88">
                  <c:v>2023/24</c:v>
                </c:pt>
                <c:pt idx="89">
                  <c:v>2024/25</c:v>
                </c:pt>
              </c:strCache>
            </c:strRef>
          </c:cat>
          <c:val>
            <c:numRef>
              <c:f>Rton!$D$11:$D$100</c:f>
              <c:numCache>
                <c:formatCode>#,##0.00</c:formatCode>
                <c:ptCount val="90"/>
                <c:pt idx="0">
                  <c:v>9.6975999999999996</c:v>
                </c:pt>
                <c:pt idx="1">
                  <c:v>12.562800000000001</c:v>
                </c:pt>
                <c:pt idx="2">
                  <c:v>9.0363999999999987</c:v>
                </c:pt>
                <c:pt idx="3">
                  <c:v>8.9372199999999982</c:v>
                </c:pt>
                <c:pt idx="4">
                  <c:v>8.9261999999999997</c:v>
                </c:pt>
                <c:pt idx="5">
                  <c:v>11.1302</c:v>
                </c:pt>
                <c:pt idx="6">
                  <c:v>12.122</c:v>
                </c:pt>
                <c:pt idx="7">
                  <c:v>16.53</c:v>
                </c:pt>
                <c:pt idx="8">
                  <c:v>17.632000000000001</c:v>
                </c:pt>
                <c:pt idx="9">
                  <c:v>19.395200000000003</c:v>
                </c:pt>
                <c:pt idx="10">
                  <c:v>20.937999999999999</c:v>
                </c:pt>
                <c:pt idx="11">
                  <c:v>24.905200000000001</c:v>
                </c:pt>
                <c:pt idx="12">
                  <c:v>23.472599999999996</c:v>
                </c:pt>
                <c:pt idx="13">
                  <c:v>24.244</c:v>
                </c:pt>
                <c:pt idx="14">
                  <c:v>24.244</c:v>
                </c:pt>
                <c:pt idx="15">
                  <c:v>27.549999999999997</c:v>
                </c:pt>
                <c:pt idx="16">
                  <c:v>31.517200000000003</c:v>
                </c:pt>
                <c:pt idx="17">
                  <c:v>33.06</c:v>
                </c:pt>
                <c:pt idx="18">
                  <c:v>35.264000000000003</c:v>
                </c:pt>
                <c:pt idx="19">
                  <c:v>34.161999999999999</c:v>
                </c:pt>
                <c:pt idx="20">
                  <c:v>33.390599999999999</c:v>
                </c:pt>
                <c:pt idx="21">
                  <c:v>0</c:v>
                </c:pt>
                <c:pt idx="22">
                  <c:v>31.34</c:v>
                </c:pt>
                <c:pt idx="23">
                  <c:v>31.29</c:v>
                </c:pt>
                <c:pt idx="24">
                  <c:v>31.79</c:v>
                </c:pt>
                <c:pt idx="25">
                  <c:v>31.66</c:v>
                </c:pt>
                <c:pt idx="26">
                  <c:v>32.44</c:v>
                </c:pt>
                <c:pt idx="27">
                  <c:v>32.19</c:v>
                </c:pt>
                <c:pt idx="28">
                  <c:v>32.47</c:v>
                </c:pt>
                <c:pt idx="29">
                  <c:v>32.39</c:v>
                </c:pt>
                <c:pt idx="30">
                  <c:v>32.130000000000003</c:v>
                </c:pt>
                <c:pt idx="31">
                  <c:v>32.19</c:v>
                </c:pt>
                <c:pt idx="32">
                  <c:v>34.270000000000003</c:v>
                </c:pt>
                <c:pt idx="33">
                  <c:v>34.07</c:v>
                </c:pt>
                <c:pt idx="34">
                  <c:v>34.78</c:v>
                </c:pt>
                <c:pt idx="35">
                  <c:v>37.020000000000003</c:v>
                </c:pt>
                <c:pt idx="36">
                  <c:v>37.68</c:v>
                </c:pt>
                <c:pt idx="37">
                  <c:v>37.92</c:v>
                </c:pt>
                <c:pt idx="38">
                  <c:v>39</c:v>
                </c:pt>
                <c:pt idx="39">
                  <c:v>43.5</c:v>
                </c:pt>
                <c:pt idx="40">
                  <c:v>47</c:v>
                </c:pt>
                <c:pt idx="41">
                  <c:v>50</c:v>
                </c:pt>
                <c:pt idx="42">
                  <c:v>59</c:v>
                </c:pt>
                <c:pt idx="43">
                  <c:v>71.5</c:v>
                </c:pt>
                <c:pt idx="44">
                  <c:v>83.1</c:v>
                </c:pt>
                <c:pt idx="45">
                  <c:v>102.15</c:v>
                </c:pt>
                <c:pt idx="46">
                  <c:v>118.25</c:v>
                </c:pt>
                <c:pt idx="47">
                  <c:v>134.05000000000001</c:v>
                </c:pt>
                <c:pt idx="48">
                  <c:v>167.55</c:v>
                </c:pt>
                <c:pt idx="49">
                  <c:v>218.55</c:v>
                </c:pt>
                <c:pt idx="50">
                  <c:v>218.6</c:v>
                </c:pt>
                <c:pt idx="51">
                  <c:v>240.35</c:v>
                </c:pt>
                <c:pt idx="52">
                  <c:v>318</c:v>
                </c:pt>
                <c:pt idx="53">
                  <c:v>288</c:v>
                </c:pt>
                <c:pt idx="54">
                  <c:v>268</c:v>
                </c:pt>
                <c:pt idx="55">
                  <c:v>302.67</c:v>
                </c:pt>
                <c:pt idx="56">
                  <c:v>357.62</c:v>
                </c:pt>
                <c:pt idx="57">
                  <c:v>452.81</c:v>
                </c:pt>
                <c:pt idx="58">
                  <c:v>417</c:v>
                </c:pt>
                <c:pt idx="59">
                  <c:v>387.02</c:v>
                </c:pt>
                <c:pt idx="60">
                  <c:v>598.62</c:v>
                </c:pt>
                <c:pt idx="61">
                  <c:v>593.14</c:v>
                </c:pt>
                <c:pt idx="62">
                  <c:v>580</c:v>
                </c:pt>
                <c:pt idx="63">
                  <c:v>593</c:v>
                </c:pt>
                <c:pt idx="64">
                  <c:v>671.25</c:v>
                </c:pt>
                <c:pt idx="65">
                  <c:v>535.1</c:v>
                </c:pt>
                <c:pt idx="66">
                  <c:v>937.61</c:v>
                </c:pt>
                <c:pt idx="67">
                  <c:v>1361.32</c:v>
                </c:pt>
                <c:pt idx="68">
                  <c:v>947.69</c:v>
                </c:pt>
                <c:pt idx="69">
                  <c:v>822.28</c:v>
                </c:pt>
                <c:pt idx="70">
                  <c:v>659.66</c:v>
                </c:pt>
                <c:pt idx="71">
                  <c:v>996.4</c:v>
                </c:pt>
                <c:pt idx="72">
                  <c:v>1513.18</c:v>
                </c:pt>
                <c:pt idx="73">
                  <c:v>1606.66</c:v>
                </c:pt>
                <c:pt idx="74">
                  <c:v>1440.96</c:v>
                </c:pt>
                <c:pt idx="75">
                  <c:v>970.02</c:v>
                </c:pt>
                <c:pt idx="76">
                  <c:v>1601.63</c:v>
                </c:pt>
                <c:pt idx="77">
                  <c:v>2018.78</c:v>
                </c:pt>
                <c:pt idx="78">
                  <c:v>1998.03</c:v>
                </c:pt>
                <c:pt idx="79">
                  <c:v>1953.28</c:v>
                </c:pt>
                <c:pt idx="80">
                  <c:v>2447.9</c:v>
                </c:pt>
                <c:pt idx="81">
                  <c:v>3940</c:v>
                </c:pt>
                <c:pt idx="82">
                  <c:v>1660.2</c:v>
                </c:pt>
                <c:pt idx="83">
                  <c:v>1791.59</c:v>
                </c:pt>
                <c:pt idx="84">
                  <c:v>2449.31</c:v>
                </c:pt>
                <c:pt idx="85">
                  <c:v>2438.02</c:v>
                </c:pt>
                <c:pt idx="86">
                  <c:v>2730.84</c:v>
                </c:pt>
                <c:pt idx="87">
                  <c:v>4030.49</c:v>
                </c:pt>
                <c:pt idx="88">
                  <c:v>3279.5</c:v>
                </c:pt>
                <c:pt idx="89">
                  <c:v>4695.0200000000004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1A-4715-B274-5D5A327C13A0}"/>
            </c:ext>
          </c:extLst>
        </c:ser>
        <c:ser>
          <c:idx val="3"/>
          <c:order val="3"/>
          <c:tx>
            <c:v>Yellow Maize</c:v>
          </c:tx>
          <c:spPr>
            <a:ln>
              <a:solidFill>
                <a:schemeClr val="bg2">
                  <a:lumMod val="2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Rton!$A$11:$A$100</c:f>
              <c:strCache>
                <c:ptCount val="90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2">
                  <c:v>1957/58</c:v>
                </c:pt>
                <c:pt idx="23">
                  <c:v>1958/59</c:v>
                </c:pt>
                <c:pt idx="24">
                  <c:v>1959/60</c:v>
                </c:pt>
                <c:pt idx="25">
                  <c:v>1960/61</c:v>
                </c:pt>
                <c:pt idx="26">
                  <c:v>1961/62</c:v>
                </c:pt>
                <c:pt idx="27">
                  <c:v>1962/63</c:v>
                </c:pt>
                <c:pt idx="28">
                  <c:v>1963/64</c:v>
                </c:pt>
                <c:pt idx="29">
                  <c:v>1964/65</c:v>
                </c:pt>
                <c:pt idx="30">
                  <c:v>1965/66</c:v>
                </c:pt>
                <c:pt idx="31">
                  <c:v>1966/67</c:v>
                </c:pt>
                <c:pt idx="32">
                  <c:v>1967/68</c:v>
                </c:pt>
                <c:pt idx="33">
                  <c:v>1968/69</c:v>
                </c:pt>
                <c:pt idx="34">
                  <c:v>1969/70</c:v>
                </c:pt>
                <c:pt idx="35">
                  <c:v>1970/71</c:v>
                </c:pt>
                <c:pt idx="36">
                  <c:v>1971/72</c:v>
                </c:pt>
                <c:pt idx="37">
                  <c:v>1972/73</c:v>
                </c:pt>
                <c:pt idx="38">
                  <c:v>1973/74</c:v>
                </c:pt>
                <c:pt idx="39">
                  <c:v>1974/75</c:v>
                </c:pt>
                <c:pt idx="40">
                  <c:v>1975/76</c:v>
                </c:pt>
                <c:pt idx="41">
                  <c:v>1976/77</c:v>
                </c:pt>
                <c:pt idx="42">
                  <c:v>1977/78</c:v>
                </c:pt>
                <c:pt idx="43">
                  <c:v>1978/79</c:v>
                </c:pt>
                <c:pt idx="44">
                  <c:v>1979/80</c:v>
                </c:pt>
                <c:pt idx="45">
                  <c:v>1980/81</c:v>
                </c:pt>
                <c:pt idx="46">
                  <c:v>1981/82</c:v>
                </c:pt>
                <c:pt idx="47">
                  <c:v>1982/83</c:v>
                </c:pt>
                <c:pt idx="48">
                  <c:v>1983/84</c:v>
                </c:pt>
                <c:pt idx="49">
                  <c:v>1984/85</c:v>
                </c:pt>
                <c:pt idx="50">
                  <c:v>1985/86</c:v>
                </c:pt>
                <c:pt idx="51">
                  <c:v>1986/87</c:v>
                </c:pt>
                <c:pt idx="52">
                  <c:v>1987/88</c:v>
                </c:pt>
                <c:pt idx="53">
                  <c:v>1988/89</c:v>
                </c:pt>
                <c:pt idx="54">
                  <c:v>1989/90</c:v>
                </c:pt>
                <c:pt idx="55">
                  <c:v> 1990/91</c:v>
                </c:pt>
                <c:pt idx="56">
                  <c:v>1991/92</c:v>
                </c:pt>
                <c:pt idx="57">
                  <c:v>1992/93</c:v>
                </c:pt>
                <c:pt idx="58">
                  <c:v>1993/94</c:v>
                </c:pt>
                <c:pt idx="59">
                  <c:v>1994/95</c:v>
                </c:pt>
                <c:pt idx="60">
                  <c:v>1995/96</c:v>
                </c:pt>
                <c:pt idx="61">
                  <c:v>1996/97</c:v>
                </c:pt>
                <c:pt idx="62">
                  <c:v>1997/98</c:v>
                </c:pt>
                <c:pt idx="63">
                  <c:v>1998/99</c:v>
                </c:pt>
                <c:pt idx="64">
                  <c:v>1999/00</c:v>
                </c:pt>
                <c:pt idx="65">
                  <c:v> 2000/01</c:v>
                </c:pt>
                <c:pt idx="66">
                  <c:v> 2001/02</c:v>
                </c:pt>
                <c:pt idx="67">
                  <c:v> 2002/03</c:v>
                </c:pt>
                <c:pt idx="68">
                  <c:v> 2003/04</c:v>
                </c:pt>
                <c:pt idx="69">
                  <c:v> 2004/05</c:v>
                </c:pt>
                <c:pt idx="70">
                  <c:v> 2005/06</c:v>
                </c:pt>
                <c:pt idx="71">
                  <c:v> 2006/07</c:v>
                </c:pt>
                <c:pt idx="72">
                  <c:v> 2007/08</c:v>
                </c:pt>
                <c:pt idx="73">
                  <c:v> 2008/09</c:v>
                </c:pt>
                <c:pt idx="74">
                  <c:v> 2009/10</c:v>
                </c:pt>
                <c:pt idx="75">
                  <c:v> 2010/11</c:v>
                </c:pt>
                <c:pt idx="76">
                  <c:v> 2011/12</c:v>
                </c:pt>
                <c:pt idx="77">
                  <c:v> 2012/13</c:v>
                </c:pt>
                <c:pt idx="78">
                  <c:v> 2013/14</c:v>
                </c:pt>
                <c:pt idx="79">
                  <c:v> 2014/15</c:v>
                </c:pt>
                <c:pt idx="80">
                  <c:v>2015/16</c:v>
                </c:pt>
                <c:pt idx="81">
                  <c:v>2016/17</c:v>
                </c:pt>
                <c:pt idx="82">
                  <c:v>2017/18</c:v>
                </c:pt>
                <c:pt idx="83">
                  <c:v>2018/19</c:v>
                </c:pt>
                <c:pt idx="84">
                  <c:v>2019/20</c:v>
                </c:pt>
                <c:pt idx="85">
                  <c:v>2020/21</c:v>
                </c:pt>
                <c:pt idx="86">
                  <c:v>2021/22</c:v>
                </c:pt>
                <c:pt idx="87">
                  <c:v>2022/23</c:v>
                </c:pt>
                <c:pt idx="88">
                  <c:v>2023/24</c:v>
                </c:pt>
                <c:pt idx="89">
                  <c:v>2024/25</c:v>
                </c:pt>
              </c:strCache>
            </c:strRef>
          </c:cat>
          <c:val>
            <c:numRef>
              <c:f>Rton!$E$11:$E$100</c:f>
              <c:numCache>
                <c:formatCode>#,##0.00</c:formatCode>
                <c:ptCount val="90"/>
                <c:pt idx="21">
                  <c:v>0</c:v>
                </c:pt>
                <c:pt idx="22">
                  <c:v>31.34</c:v>
                </c:pt>
                <c:pt idx="23">
                  <c:v>30.74</c:v>
                </c:pt>
                <c:pt idx="24">
                  <c:v>31.24</c:v>
                </c:pt>
                <c:pt idx="25">
                  <c:v>30.89</c:v>
                </c:pt>
                <c:pt idx="26">
                  <c:v>31.05</c:v>
                </c:pt>
                <c:pt idx="27">
                  <c:v>30.53</c:v>
                </c:pt>
                <c:pt idx="28">
                  <c:v>30.47</c:v>
                </c:pt>
                <c:pt idx="29">
                  <c:v>30.45</c:v>
                </c:pt>
                <c:pt idx="30">
                  <c:v>29.35</c:v>
                </c:pt>
                <c:pt idx="31">
                  <c:v>29.21</c:v>
                </c:pt>
                <c:pt idx="32">
                  <c:v>30.91</c:v>
                </c:pt>
                <c:pt idx="33">
                  <c:v>30.69</c:v>
                </c:pt>
                <c:pt idx="34">
                  <c:v>31.41</c:v>
                </c:pt>
                <c:pt idx="35">
                  <c:v>33.49</c:v>
                </c:pt>
                <c:pt idx="36">
                  <c:v>33.49</c:v>
                </c:pt>
                <c:pt idx="37">
                  <c:v>35.270000000000003</c:v>
                </c:pt>
                <c:pt idx="38">
                  <c:v>37.65</c:v>
                </c:pt>
                <c:pt idx="39">
                  <c:v>43.5</c:v>
                </c:pt>
                <c:pt idx="40">
                  <c:v>47</c:v>
                </c:pt>
                <c:pt idx="41">
                  <c:v>50</c:v>
                </c:pt>
                <c:pt idx="42">
                  <c:v>59</c:v>
                </c:pt>
                <c:pt idx="43">
                  <c:v>71.5</c:v>
                </c:pt>
                <c:pt idx="44">
                  <c:v>83.1</c:v>
                </c:pt>
                <c:pt idx="45">
                  <c:v>102</c:v>
                </c:pt>
                <c:pt idx="46">
                  <c:v>115</c:v>
                </c:pt>
                <c:pt idx="47">
                  <c:v>134.05000000000001</c:v>
                </c:pt>
                <c:pt idx="48">
                  <c:v>167.55</c:v>
                </c:pt>
                <c:pt idx="49">
                  <c:v>214.6</c:v>
                </c:pt>
                <c:pt idx="50">
                  <c:v>214.65</c:v>
                </c:pt>
                <c:pt idx="51">
                  <c:v>225.27</c:v>
                </c:pt>
                <c:pt idx="52">
                  <c:v>306</c:v>
                </c:pt>
                <c:pt idx="53">
                  <c:v>283</c:v>
                </c:pt>
                <c:pt idx="54">
                  <c:v>263</c:v>
                </c:pt>
                <c:pt idx="55">
                  <c:v>302.67</c:v>
                </c:pt>
                <c:pt idx="56">
                  <c:v>357.62</c:v>
                </c:pt>
                <c:pt idx="57">
                  <c:v>452.81</c:v>
                </c:pt>
                <c:pt idx="58">
                  <c:v>417</c:v>
                </c:pt>
                <c:pt idx="59">
                  <c:v>387.02</c:v>
                </c:pt>
                <c:pt idx="60">
                  <c:v>598.62</c:v>
                </c:pt>
                <c:pt idx="61">
                  <c:v>638.16999999999996</c:v>
                </c:pt>
                <c:pt idx="62">
                  <c:v>600</c:v>
                </c:pt>
                <c:pt idx="63">
                  <c:v>539.4</c:v>
                </c:pt>
                <c:pt idx="64">
                  <c:v>677.58</c:v>
                </c:pt>
                <c:pt idx="65">
                  <c:v>560.04999999999995</c:v>
                </c:pt>
                <c:pt idx="66">
                  <c:v>810.27</c:v>
                </c:pt>
                <c:pt idx="67">
                  <c:v>1370.5</c:v>
                </c:pt>
                <c:pt idx="68">
                  <c:v>912.95</c:v>
                </c:pt>
                <c:pt idx="69">
                  <c:v>875.06</c:v>
                </c:pt>
                <c:pt idx="70">
                  <c:v>586.67999999999995</c:v>
                </c:pt>
                <c:pt idx="71">
                  <c:v>960.33</c:v>
                </c:pt>
                <c:pt idx="72">
                  <c:v>1484.87</c:v>
                </c:pt>
                <c:pt idx="73">
                  <c:v>1580.93</c:v>
                </c:pt>
                <c:pt idx="74">
                  <c:v>1301.75</c:v>
                </c:pt>
                <c:pt idx="75">
                  <c:v>1060.43</c:v>
                </c:pt>
                <c:pt idx="76">
                  <c:v>1429.43</c:v>
                </c:pt>
                <c:pt idx="77">
                  <c:v>1901.94</c:v>
                </c:pt>
                <c:pt idx="78">
                  <c:v>2014.24</c:v>
                </c:pt>
                <c:pt idx="79">
                  <c:v>1969.89</c:v>
                </c:pt>
                <c:pt idx="80">
                  <c:v>2133.16</c:v>
                </c:pt>
                <c:pt idx="81">
                  <c:v>2953.88</c:v>
                </c:pt>
                <c:pt idx="82">
                  <c:v>1802.89</c:v>
                </c:pt>
                <c:pt idx="83">
                  <c:v>1955.55</c:v>
                </c:pt>
                <c:pt idx="84">
                  <c:v>2378.9299999999998</c:v>
                </c:pt>
                <c:pt idx="85">
                  <c:v>2512.56</c:v>
                </c:pt>
                <c:pt idx="86">
                  <c:v>2870.19</c:v>
                </c:pt>
                <c:pt idx="87">
                  <c:v>4044.18</c:v>
                </c:pt>
                <c:pt idx="88">
                  <c:v>3364.41</c:v>
                </c:pt>
                <c:pt idx="89">
                  <c:v>3430.56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1A-4715-B274-5D5A327C1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80448"/>
        <c:axId val="119081984"/>
      </c:lineChart>
      <c:catAx>
        <c:axId val="11908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19081984"/>
        <c:crosses val="autoZero"/>
        <c:auto val="1"/>
        <c:lblAlgn val="ctr"/>
        <c:lblOffset val="100"/>
        <c:noMultiLvlLbl val="0"/>
      </c:catAx>
      <c:valAx>
        <c:axId val="11908198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119080448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0.30297002706650311"/>
          <c:y val="8.6666485608778362E-2"/>
          <c:w val="0.38730404902455523"/>
          <c:h val="4.790972782884433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Wheat Producer prices per marketing</a:t>
            </a:r>
            <a:r>
              <a:rPr lang="en-US" baseline="0"/>
              <a:t> year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Rton!$A$33:$A$100</c:f>
              <c:strCache>
                <c:ptCount val="68"/>
                <c:pt idx="0">
                  <c:v>1957/58</c:v>
                </c:pt>
                <c:pt idx="1">
                  <c:v>1958/59</c:v>
                </c:pt>
                <c:pt idx="2">
                  <c:v>1959/60</c:v>
                </c:pt>
                <c:pt idx="3">
                  <c:v>1960/61</c:v>
                </c:pt>
                <c:pt idx="4">
                  <c:v>1961/62</c:v>
                </c:pt>
                <c:pt idx="5">
                  <c:v>1962/63</c:v>
                </c:pt>
                <c:pt idx="6">
                  <c:v>1963/64</c:v>
                </c:pt>
                <c:pt idx="7">
                  <c:v>1964/65</c:v>
                </c:pt>
                <c:pt idx="8">
                  <c:v>1965/66</c:v>
                </c:pt>
                <c:pt idx="9">
                  <c:v>1966/67</c:v>
                </c:pt>
                <c:pt idx="10">
                  <c:v>1967/68</c:v>
                </c:pt>
                <c:pt idx="11">
                  <c:v>1968/69</c:v>
                </c:pt>
                <c:pt idx="12">
                  <c:v>1969/70</c:v>
                </c:pt>
                <c:pt idx="13">
                  <c:v>1970/71</c:v>
                </c:pt>
                <c:pt idx="14">
                  <c:v>1971/72</c:v>
                </c:pt>
                <c:pt idx="15">
                  <c:v>1972/73</c:v>
                </c:pt>
                <c:pt idx="16">
                  <c:v>1973/74</c:v>
                </c:pt>
                <c:pt idx="17">
                  <c:v>1974/75</c:v>
                </c:pt>
                <c:pt idx="18">
                  <c:v>1975/76</c:v>
                </c:pt>
                <c:pt idx="19">
                  <c:v>1976/77</c:v>
                </c:pt>
                <c:pt idx="20">
                  <c:v>1977/78</c:v>
                </c:pt>
                <c:pt idx="21">
                  <c:v>1978/79</c:v>
                </c:pt>
                <c:pt idx="22">
                  <c:v>1979/80</c:v>
                </c:pt>
                <c:pt idx="23">
                  <c:v>1980/81</c:v>
                </c:pt>
                <c:pt idx="24">
                  <c:v>1981/82</c:v>
                </c:pt>
                <c:pt idx="25">
                  <c:v>1982/83</c:v>
                </c:pt>
                <c:pt idx="26">
                  <c:v>1983/84</c:v>
                </c:pt>
                <c:pt idx="27">
                  <c:v>1984/85</c:v>
                </c:pt>
                <c:pt idx="28">
                  <c:v>1985/86</c:v>
                </c:pt>
                <c:pt idx="29">
                  <c:v>1986/87</c:v>
                </c:pt>
                <c:pt idx="30">
                  <c:v>1987/88</c:v>
                </c:pt>
                <c:pt idx="31">
                  <c:v>1988/89</c:v>
                </c:pt>
                <c:pt idx="32">
                  <c:v>1989/90</c:v>
                </c:pt>
                <c:pt idx="33">
                  <c:v> 1990/91</c:v>
                </c:pt>
                <c:pt idx="34">
                  <c:v>1991/92</c:v>
                </c:pt>
                <c:pt idx="35">
                  <c:v>1992/93</c:v>
                </c:pt>
                <c:pt idx="36">
                  <c:v>1993/94</c:v>
                </c:pt>
                <c:pt idx="37">
                  <c:v>1994/95</c:v>
                </c:pt>
                <c:pt idx="38">
                  <c:v>1995/96</c:v>
                </c:pt>
                <c:pt idx="39">
                  <c:v>1996/97</c:v>
                </c:pt>
                <c:pt idx="40">
                  <c:v>1997/98</c:v>
                </c:pt>
                <c:pt idx="41">
                  <c:v>1998/99</c:v>
                </c:pt>
                <c:pt idx="42">
                  <c:v>1999/00</c:v>
                </c:pt>
                <c:pt idx="43">
                  <c:v> 2000/01</c:v>
                </c:pt>
                <c:pt idx="44">
                  <c:v> 2001/02</c:v>
                </c:pt>
                <c:pt idx="45">
                  <c:v> 2002/03</c:v>
                </c:pt>
                <c:pt idx="46">
                  <c:v> 2003/04</c:v>
                </c:pt>
                <c:pt idx="47">
                  <c:v> 2004/05</c:v>
                </c:pt>
                <c:pt idx="48">
                  <c:v> 2005/06</c:v>
                </c:pt>
                <c:pt idx="49">
                  <c:v> 2006/07</c:v>
                </c:pt>
                <c:pt idx="50">
                  <c:v> 2007/08</c:v>
                </c:pt>
                <c:pt idx="51">
                  <c:v> 2008/09</c:v>
                </c:pt>
                <c:pt idx="52">
                  <c:v> 2009/10</c:v>
                </c:pt>
                <c:pt idx="53">
                  <c:v> 2010/11</c:v>
                </c:pt>
                <c:pt idx="54">
                  <c:v> 2011/12</c:v>
                </c:pt>
                <c:pt idx="55">
                  <c:v> 2012/13</c:v>
                </c:pt>
                <c:pt idx="56">
                  <c:v> 2013/14</c:v>
                </c:pt>
                <c:pt idx="57">
                  <c:v> 2014/15</c:v>
                </c:pt>
                <c:pt idx="58">
                  <c:v>2015/16</c:v>
                </c:pt>
                <c:pt idx="59">
                  <c:v>2016/17</c:v>
                </c:pt>
                <c:pt idx="60">
                  <c:v>2017/18</c:v>
                </c:pt>
                <c:pt idx="61">
                  <c:v>2018/19</c:v>
                </c:pt>
                <c:pt idx="62">
                  <c:v>2019/20</c:v>
                </c:pt>
                <c:pt idx="63">
                  <c:v>2020/21</c:v>
                </c:pt>
                <c:pt idx="64">
                  <c:v>2021/22</c:v>
                </c:pt>
                <c:pt idx="65">
                  <c:v>2022/23</c:v>
                </c:pt>
                <c:pt idx="66">
                  <c:v>2023/24</c:v>
                </c:pt>
                <c:pt idx="67">
                  <c:v>2024/25</c:v>
                </c:pt>
              </c:strCache>
            </c:strRef>
          </c:cat>
          <c:val>
            <c:numRef>
              <c:f>Rton!$F$33:$F$100</c:f>
              <c:numCache>
                <c:formatCode>#,##0.00</c:formatCode>
                <c:ptCount val="68"/>
                <c:pt idx="0">
                  <c:v>55.546585000000007</c:v>
                </c:pt>
                <c:pt idx="1">
                  <c:v>56.101053</c:v>
                </c:pt>
                <c:pt idx="2">
                  <c:v>56.427329000000007</c:v>
                </c:pt>
                <c:pt idx="3">
                  <c:v>56.829037999999997</c:v>
                </c:pt>
                <c:pt idx="4">
                  <c:v>56.455371</c:v>
                </c:pt>
                <c:pt idx="5">
                  <c:v>56.59544799999999</c:v>
                </c:pt>
                <c:pt idx="6">
                  <c:v>59.584271999999991</c:v>
                </c:pt>
                <c:pt idx="7">
                  <c:v>59.58717200000001</c:v>
                </c:pt>
                <c:pt idx="8">
                  <c:v>62.658174999999993</c:v>
                </c:pt>
                <c:pt idx="9">
                  <c:v>65.843127999999993</c:v>
                </c:pt>
                <c:pt idx="10">
                  <c:v>65.753354999999999</c:v>
                </c:pt>
                <c:pt idx="11">
                  <c:v>65.759963999999997</c:v>
                </c:pt>
                <c:pt idx="12">
                  <c:v>67.25</c:v>
                </c:pt>
                <c:pt idx="13">
                  <c:v>68.17</c:v>
                </c:pt>
                <c:pt idx="14">
                  <c:v>71.31</c:v>
                </c:pt>
                <c:pt idx="15">
                  <c:v>73.58</c:v>
                </c:pt>
                <c:pt idx="16">
                  <c:v>88.09</c:v>
                </c:pt>
                <c:pt idx="17">
                  <c:v>101.21</c:v>
                </c:pt>
                <c:pt idx="18">
                  <c:v>107.8</c:v>
                </c:pt>
                <c:pt idx="19">
                  <c:v>121.35</c:v>
                </c:pt>
                <c:pt idx="20">
                  <c:v>121.35</c:v>
                </c:pt>
                <c:pt idx="21">
                  <c:v>136.35</c:v>
                </c:pt>
                <c:pt idx="22">
                  <c:v>185.21</c:v>
                </c:pt>
                <c:pt idx="23">
                  <c:v>215.2</c:v>
                </c:pt>
                <c:pt idx="24">
                  <c:v>241.4</c:v>
                </c:pt>
                <c:pt idx="25">
                  <c:v>295</c:v>
                </c:pt>
                <c:pt idx="26">
                  <c:v>275</c:v>
                </c:pt>
                <c:pt idx="27">
                  <c:v>299</c:v>
                </c:pt>
                <c:pt idx="28">
                  <c:v>325</c:v>
                </c:pt>
                <c:pt idx="29">
                  <c:v>376.8</c:v>
                </c:pt>
                <c:pt idx="30">
                  <c:v>405</c:v>
                </c:pt>
                <c:pt idx="31">
                  <c:v>353.75</c:v>
                </c:pt>
                <c:pt idx="32">
                  <c:v>458.25</c:v>
                </c:pt>
                <c:pt idx="33">
                  <c:v>521.42999999999995</c:v>
                </c:pt>
                <c:pt idx="34">
                  <c:v>653.32000000000005</c:v>
                </c:pt>
                <c:pt idx="35">
                  <c:v>748.24</c:v>
                </c:pt>
                <c:pt idx="36">
                  <c:v>801.48</c:v>
                </c:pt>
                <c:pt idx="37">
                  <c:v>770.5</c:v>
                </c:pt>
                <c:pt idx="38">
                  <c:v>846.78</c:v>
                </c:pt>
                <c:pt idx="39">
                  <c:v>966.02</c:v>
                </c:pt>
                <c:pt idx="40">
                  <c:v>817.75</c:v>
                </c:pt>
                <c:pt idx="41">
                  <c:v>808.19</c:v>
                </c:pt>
                <c:pt idx="42">
                  <c:v>960.6</c:v>
                </c:pt>
                <c:pt idx="43">
                  <c:v>1165.3499999999999</c:v>
                </c:pt>
                <c:pt idx="44">
                  <c:v>1421.61</c:v>
                </c:pt>
                <c:pt idx="45">
                  <c:v>1572.05</c:v>
                </c:pt>
                <c:pt idx="46">
                  <c:v>1428.14</c:v>
                </c:pt>
                <c:pt idx="47">
                  <c:v>1091.43</c:v>
                </c:pt>
                <c:pt idx="48">
                  <c:v>1033.99</c:v>
                </c:pt>
                <c:pt idx="49">
                  <c:v>1524.19</c:v>
                </c:pt>
                <c:pt idx="50">
                  <c:v>2505.58</c:v>
                </c:pt>
                <c:pt idx="51">
                  <c:v>2307.46</c:v>
                </c:pt>
                <c:pt idx="52">
                  <c:v>1608.02</c:v>
                </c:pt>
                <c:pt idx="53">
                  <c:v>2314.44</c:v>
                </c:pt>
                <c:pt idx="54">
                  <c:v>2369.08</c:v>
                </c:pt>
                <c:pt idx="55">
                  <c:v>2914.51</c:v>
                </c:pt>
                <c:pt idx="56">
                  <c:v>2880.31</c:v>
                </c:pt>
                <c:pt idx="57">
                  <c:v>3052.85</c:v>
                </c:pt>
                <c:pt idx="58">
                  <c:v>3772.44</c:v>
                </c:pt>
                <c:pt idx="59">
                  <c:v>3704.64</c:v>
                </c:pt>
                <c:pt idx="60">
                  <c:v>3689.87</c:v>
                </c:pt>
                <c:pt idx="61">
                  <c:v>3759.53</c:v>
                </c:pt>
                <c:pt idx="62">
                  <c:v>4086.49</c:v>
                </c:pt>
                <c:pt idx="63">
                  <c:v>4864.03</c:v>
                </c:pt>
                <c:pt idx="64">
                  <c:v>5196.3100000000004</c:v>
                </c:pt>
                <c:pt idx="65">
                  <c:v>6333.49</c:v>
                </c:pt>
                <c:pt idx="66">
                  <c:v>5417.42</c:v>
                </c:pt>
                <c:pt idx="67">
                  <c:v>5344.42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C-451C-BEC5-B3501A95C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137408"/>
        <c:axId val="119138944"/>
      </c:lineChart>
      <c:catAx>
        <c:axId val="11913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19138944"/>
        <c:crosses val="autoZero"/>
        <c:auto val="1"/>
        <c:lblAlgn val="ctr"/>
        <c:lblOffset val="100"/>
        <c:noMultiLvlLbl val="0"/>
      </c:catAx>
      <c:valAx>
        <c:axId val="11913894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9137408"/>
        <c:crosses val="autoZero"/>
        <c:crossBetween val="between"/>
        <c:majorUnit val="50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Production Prices per marketing year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95359918362204E-2"/>
          <c:y val="8.756023211977737E-2"/>
          <c:w val="0.88720076772250045"/>
          <c:h val="0.81398188055295573"/>
        </c:manualLayout>
      </c:layout>
      <c:lineChart>
        <c:grouping val="standard"/>
        <c:varyColors val="0"/>
        <c:ser>
          <c:idx val="1"/>
          <c:order val="0"/>
          <c:tx>
            <c:strRef>
              <c:f>Rton!$G$4</c:f>
              <c:strCache>
                <c:ptCount val="1"/>
                <c:pt idx="0">
                  <c:v>Sorghum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Rton!$A$33:$A$100</c:f>
              <c:strCache>
                <c:ptCount val="68"/>
                <c:pt idx="0">
                  <c:v>1957/58</c:v>
                </c:pt>
                <c:pt idx="1">
                  <c:v>1958/59</c:v>
                </c:pt>
                <c:pt idx="2">
                  <c:v>1959/60</c:v>
                </c:pt>
                <c:pt idx="3">
                  <c:v>1960/61</c:v>
                </c:pt>
                <c:pt idx="4">
                  <c:v>1961/62</c:v>
                </c:pt>
                <c:pt idx="5">
                  <c:v>1962/63</c:v>
                </c:pt>
                <c:pt idx="6">
                  <c:v>1963/64</c:v>
                </c:pt>
                <c:pt idx="7">
                  <c:v>1964/65</c:v>
                </c:pt>
                <c:pt idx="8">
                  <c:v>1965/66</c:v>
                </c:pt>
                <c:pt idx="9">
                  <c:v>1966/67</c:v>
                </c:pt>
                <c:pt idx="10">
                  <c:v>1967/68</c:v>
                </c:pt>
                <c:pt idx="11">
                  <c:v>1968/69</c:v>
                </c:pt>
                <c:pt idx="12">
                  <c:v>1969/70</c:v>
                </c:pt>
                <c:pt idx="13">
                  <c:v>1970/71</c:v>
                </c:pt>
                <c:pt idx="14">
                  <c:v>1971/72</c:v>
                </c:pt>
                <c:pt idx="15">
                  <c:v>1972/73</c:v>
                </c:pt>
                <c:pt idx="16">
                  <c:v>1973/74</c:v>
                </c:pt>
                <c:pt idx="17">
                  <c:v>1974/75</c:v>
                </c:pt>
                <c:pt idx="18">
                  <c:v>1975/76</c:v>
                </c:pt>
                <c:pt idx="19">
                  <c:v>1976/77</c:v>
                </c:pt>
                <c:pt idx="20">
                  <c:v>1977/78</c:v>
                </c:pt>
                <c:pt idx="21">
                  <c:v>1978/79</c:v>
                </c:pt>
                <c:pt idx="22">
                  <c:v>1979/80</c:v>
                </c:pt>
                <c:pt idx="23">
                  <c:v>1980/81</c:v>
                </c:pt>
                <c:pt idx="24">
                  <c:v>1981/82</c:v>
                </c:pt>
                <c:pt idx="25">
                  <c:v>1982/83</c:v>
                </c:pt>
                <c:pt idx="26">
                  <c:v>1983/84</c:v>
                </c:pt>
                <c:pt idx="27">
                  <c:v>1984/85</c:v>
                </c:pt>
                <c:pt idx="28">
                  <c:v>1985/86</c:v>
                </c:pt>
                <c:pt idx="29">
                  <c:v>1986/87</c:v>
                </c:pt>
                <c:pt idx="30">
                  <c:v>1987/88</c:v>
                </c:pt>
                <c:pt idx="31">
                  <c:v>1988/89</c:v>
                </c:pt>
                <c:pt idx="32">
                  <c:v>1989/90</c:v>
                </c:pt>
                <c:pt idx="33">
                  <c:v> 1990/91</c:v>
                </c:pt>
                <c:pt idx="34">
                  <c:v>1991/92</c:v>
                </c:pt>
                <c:pt idx="35">
                  <c:v>1992/93</c:v>
                </c:pt>
                <c:pt idx="36">
                  <c:v>1993/94</c:v>
                </c:pt>
                <c:pt idx="37">
                  <c:v>1994/95</c:v>
                </c:pt>
                <c:pt idx="38">
                  <c:v>1995/96</c:v>
                </c:pt>
                <c:pt idx="39">
                  <c:v>1996/97</c:v>
                </c:pt>
                <c:pt idx="40">
                  <c:v>1997/98</c:v>
                </c:pt>
                <c:pt idx="41">
                  <c:v>1998/99</c:v>
                </c:pt>
                <c:pt idx="42">
                  <c:v>1999/00</c:v>
                </c:pt>
                <c:pt idx="43">
                  <c:v> 2000/01</c:v>
                </c:pt>
                <c:pt idx="44">
                  <c:v> 2001/02</c:v>
                </c:pt>
                <c:pt idx="45">
                  <c:v> 2002/03</c:v>
                </c:pt>
                <c:pt idx="46">
                  <c:v> 2003/04</c:v>
                </c:pt>
                <c:pt idx="47">
                  <c:v> 2004/05</c:v>
                </c:pt>
                <c:pt idx="48">
                  <c:v> 2005/06</c:v>
                </c:pt>
                <c:pt idx="49">
                  <c:v> 2006/07</c:v>
                </c:pt>
                <c:pt idx="50">
                  <c:v> 2007/08</c:v>
                </c:pt>
                <c:pt idx="51">
                  <c:v> 2008/09</c:v>
                </c:pt>
                <c:pt idx="52">
                  <c:v> 2009/10</c:v>
                </c:pt>
                <c:pt idx="53">
                  <c:v> 2010/11</c:v>
                </c:pt>
                <c:pt idx="54">
                  <c:v> 2011/12</c:v>
                </c:pt>
                <c:pt idx="55">
                  <c:v> 2012/13</c:v>
                </c:pt>
                <c:pt idx="56">
                  <c:v> 2013/14</c:v>
                </c:pt>
                <c:pt idx="57">
                  <c:v> 2014/15</c:v>
                </c:pt>
                <c:pt idx="58">
                  <c:v>2015/16</c:v>
                </c:pt>
                <c:pt idx="59">
                  <c:v>2016/17</c:v>
                </c:pt>
                <c:pt idx="60">
                  <c:v>2017/18</c:v>
                </c:pt>
                <c:pt idx="61">
                  <c:v>2018/19</c:v>
                </c:pt>
                <c:pt idx="62">
                  <c:v>2019/20</c:v>
                </c:pt>
                <c:pt idx="63">
                  <c:v>2020/21</c:v>
                </c:pt>
                <c:pt idx="64">
                  <c:v>2021/22</c:v>
                </c:pt>
                <c:pt idx="65">
                  <c:v>2022/23</c:v>
                </c:pt>
                <c:pt idx="66">
                  <c:v>2023/24</c:v>
                </c:pt>
                <c:pt idx="67">
                  <c:v>2024/25</c:v>
                </c:pt>
              </c:strCache>
            </c:strRef>
          </c:cat>
          <c:val>
            <c:numRef>
              <c:f>Rton!$G$33:$G$100</c:f>
              <c:numCache>
                <c:formatCode>#,##0.00</c:formatCode>
                <c:ptCount val="68"/>
                <c:pt idx="0">
                  <c:v>45.071799999999996</c:v>
                </c:pt>
                <c:pt idx="1">
                  <c:v>41.104599999999998</c:v>
                </c:pt>
                <c:pt idx="2">
                  <c:v>37.247599999999998</c:v>
                </c:pt>
                <c:pt idx="3">
                  <c:v>41.6556</c:v>
                </c:pt>
                <c:pt idx="4">
                  <c:v>40.1128</c:v>
                </c:pt>
                <c:pt idx="5">
                  <c:v>47.496199999999995</c:v>
                </c:pt>
                <c:pt idx="6">
                  <c:v>38.018999999999998</c:v>
                </c:pt>
                <c:pt idx="7">
                  <c:v>38.239400000000003</c:v>
                </c:pt>
                <c:pt idx="8">
                  <c:v>37.688399999999994</c:v>
                </c:pt>
                <c:pt idx="9">
                  <c:v>39.782199999999996</c:v>
                </c:pt>
                <c:pt idx="10">
                  <c:v>35.814999999999998</c:v>
                </c:pt>
                <c:pt idx="11">
                  <c:v>41.435199999999995</c:v>
                </c:pt>
                <c:pt idx="12">
                  <c:v>56.201999999999991</c:v>
                </c:pt>
                <c:pt idx="13">
                  <c:v>35.409999999999997</c:v>
                </c:pt>
                <c:pt idx="14">
                  <c:v>34.93</c:v>
                </c:pt>
                <c:pt idx="15">
                  <c:v>32.67</c:v>
                </c:pt>
                <c:pt idx="16">
                  <c:v>59.46</c:v>
                </c:pt>
                <c:pt idx="17">
                  <c:v>60.84</c:v>
                </c:pt>
                <c:pt idx="18">
                  <c:v>63.21</c:v>
                </c:pt>
                <c:pt idx="19">
                  <c:v>71.819999999999993</c:v>
                </c:pt>
                <c:pt idx="20">
                  <c:v>80.5</c:v>
                </c:pt>
                <c:pt idx="21">
                  <c:v>76.39</c:v>
                </c:pt>
                <c:pt idx="22">
                  <c:v>83.73</c:v>
                </c:pt>
                <c:pt idx="23">
                  <c:v>91.19</c:v>
                </c:pt>
                <c:pt idx="24">
                  <c:v>94.97</c:v>
                </c:pt>
                <c:pt idx="25">
                  <c:v>135.27000000000001</c:v>
                </c:pt>
                <c:pt idx="26">
                  <c:v>191.33</c:v>
                </c:pt>
                <c:pt idx="27">
                  <c:v>197.36</c:v>
                </c:pt>
                <c:pt idx="28">
                  <c:v>180.52</c:v>
                </c:pt>
                <c:pt idx="29">
                  <c:v>189.49</c:v>
                </c:pt>
                <c:pt idx="30">
                  <c:v>192.4</c:v>
                </c:pt>
                <c:pt idx="31">
                  <c:v>205.21</c:v>
                </c:pt>
                <c:pt idx="32">
                  <c:v>205.47</c:v>
                </c:pt>
                <c:pt idx="33">
                  <c:v>231.83</c:v>
                </c:pt>
                <c:pt idx="34">
                  <c:v>295</c:v>
                </c:pt>
                <c:pt idx="35">
                  <c:v>475</c:v>
                </c:pt>
                <c:pt idx="36">
                  <c:v>466.37</c:v>
                </c:pt>
                <c:pt idx="37">
                  <c:v>357</c:v>
                </c:pt>
                <c:pt idx="38">
                  <c:v>482</c:v>
                </c:pt>
                <c:pt idx="39">
                  <c:v>475</c:v>
                </c:pt>
                <c:pt idx="40">
                  <c:v>520</c:v>
                </c:pt>
                <c:pt idx="41">
                  <c:v>550</c:v>
                </c:pt>
                <c:pt idx="42">
                  <c:v>730</c:v>
                </c:pt>
                <c:pt idx="43">
                  <c:v>520</c:v>
                </c:pt>
                <c:pt idx="44">
                  <c:v>520</c:v>
                </c:pt>
                <c:pt idx="45">
                  <c:v>760</c:v>
                </c:pt>
                <c:pt idx="46">
                  <c:v>1500</c:v>
                </c:pt>
                <c:pt idx="47">
                  <c:v>1450</c:v>
                </c:pt>
                <c:pt idx="48">
                  <c:v>900</c:v>
                </c:pt>
                <c:pt idx="49">
                  <c:v>450</c:v>
                </c:pt>
                <c:pt idx="50">
                  <c:v>1191.4100000000001</c:v>
                </c:pt>
                <c:pt idx="51">
                  <c:v>1479.36</c:v>
                </c:pt>
                <c:pt idx="52">
                  <c:v>1773.61</c:v>
                </c:pt>
                <c:pt idx="53">
                  <c:v>1495</c:v>
                </c:pt>
                <c:pt idx="54">
                  <c:v>1392.13</c:v>
                </c:pt>
                <c:pt idx="55">
                  <c:v>1659.71</c:v>
                </c:pt>
                <c:pt idx="56">
                  <c:v>2677.44</c:v>
                </c:pt>
                <c:pt idx="57">
                  <c:v>2694.38</c:v>
                </c:pt>
                <c:pt idx="58">
                  <c:v>2643.69</c:v>
                </c:pt>
                <c:pt idx="59">
                  <c:v>2356.1</c:v>
                </c:pt>
                <c:pt idx="60">
                  <c:v>3437.96</c:v>
                </c:pt>
                <c:pt idx="61">
                  <c:v>2644.14</c:v>
                </c:pt>
                <c:pt idx="62">
                  <c:v>2919.18</c:v>
                </c:pt>
                <c:pt idx="63">
                  <c:v>2639.36</c:v>
                </c:pt>
                <c:pt idx="64">
                  <c:v>3337.69</c:v>
                </c:pt>
                <c:pt idx="65">
                  <c:v>3889.81</c:v>
                </c:pt>
                <c:pt idx="66">
                  <c:v>3625.91</c:v>
                </c:pt>
                <c:pt idx="67">
                  <c:v>3843.54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5D-4C31-85C1-A3D6D0EC8789}"/>
            </c:ext>
          </c:extLst>
        </c:ser>
        <c:ser>
          <c:idx val="2"/>
          <c:order val="1"/>
          <c:tx>
            <c:strRef>
              <c:f>Rton!$J$4</c:f>
              <c:strCache>
                <c:ptCount val="1"/>
                <c:pt idx="0">
                  <c:v>Oats</c:v>
                </c:pt>
              </c:strCache>
            </c:strRef>
          </c:tx>
          <c:marker>
            <c:symbol val="none"/>
          </c:marker>
          <c:cat>
            <c:strRef>
              <c:f>Rton!$A$33:$A$100</c:f>
              <c:strCache>
                <c:ptCount val="68"/>
                <c:pt idx="0">
                  <c:v>1957/58</c:v>
                </c:pt>
                <c:pt idx="1">
                  <c:v>1958/59</c:v>
                </c:pt>
                <c:pt idx="2">
                  <c:v>1959/60</c:v>
                </c:pt>
                <c:pt idx="3">
                  <c:v>1960/61</c:v>
                </c:pt>
                <c:pt idx="4">
                  <c:v>1961/62</c:v>
                </c:pt>
                <c:pt idx="5">
                  <c:v>1962/63</c:v>
                </c:pt>
                <c:pt idx="6">
                  <c:v>1963/64</c:v>
                </c:pt>
                <c:pt idx="7">
                  <c:v>1964/65</c:v>
                </c:pt>
                <c:pt idx="8">
                  <c:v>1965/66</c:v>
                </c:pt>
                <c:pt idx="9">
                  <c:v>1966/67</c:v>
                </c:pt>
                <c:pt idx="10">
                  <c:v>1967/68</c:v>
                </c:pt>
                <c:pt idx="11">
                  <c:v>1968/69</c:v>
                </c:pt>
                <c:pt idx="12">
                  <c:v>1969/70</c:v>
                </c:pt>
                <c:pt idx="13">
                  <c:v>1970/71</c:v>
                </c:pt>
                <c:pt idx="14">
                  <c:v>1971/72</c:v>
                </c:pt>
                <c:pt idx="15">
                  <c:v>1972/73</c:v>
                </c:pt>
                <c:pt idx="16">
                  <c:v>1973/74</c:v>
                </c:pt>
                <c:pt idx="17">
                  <c:v>1974/75</c:v>
                </c:pt>
                <c:pt idx="18">
                  <c:v>1975/76</c:v>
                </c:pt>
                <c:pt idx="19">
                  <c:v>1976/77</c:v>
                </c:pt>
                <c:pt idx="20">
                  <c:v>1977/78</c:v>
                </c:pt>
                <c:pt idx="21">
                  <c:v>1978/79</c:v>
                </c:pt>
                <c:pt idx="22">
                  <c:v>1979/80</c:v>
                </c:pt>
                <c:pt idx="23">
                  <c:v>1980/81</c:v>
                </c:pt>
                <c:pt idx="24">
                  <c:v>1981/82</c:v>
                </c:pt>
                <c:pt idx="25">
                  <c:v>1982/83</c:v>
                </c:pt>
                <c:pt idx="26">
                  <c:v>1983/84</c:v>
                </c:pt>
                <c:pt idx="27">
                  <c:v>1984/85</c:v>
                </c:pt>
                <c:pt idx="28">
                  <c:v>1985/86</c:v>
                </c:pt>
                <c:pt idx="29">
                  <c:v>1986/87</c:v>
                </c:pt>
                <c:pt idx="30">
                  <c:v>1987/88</c:v>
                </c:pt>
                <c:pt idx="31">
                  <c:v>1988/89</c:v>
                </c:pt>
                <c:pt idx="32">
                  <c:v>1989/90</c:v>
                </c:pt>
                <c:pt idx="33">
                  <c:v> 1990/91</c:v>
                </c:pt>
                <c:pt idx="34">
                  <c:v>1991/92</c:v>
                </c:pt>
                <c:pt idx="35">
                  <c:v>1992/93</c:v>
                </c:pt>
                <c:pt idx="36">
                  <c:v>1993/94</c:v>
                </c:pt>
                <c:pt idx="37">
                  <c:v>1994/95</c:v>
                </c:pt>
                <c:pt idx="38">
                  <c:v>1995/96</c:v>
                </c:pt>
                <c:pt idx="39">
                  <c:v>1996/97</c:v>
                </c:pt>
                <c:pt idx="40">
                  <c:v>1997/98</c:v>
                </c:pt>
                <c:pt idx="41">
                  <c:v>1998/99</c:v>
                </c:pt>
                <c:pt idx="42">
                  <c:v>1999/00</c:v>
                </c:pt>
                <c:pt idx="43">
                  <c:v> 2000/01</c:v>
                </c:pt>
                <c:pt idx="44">
                  <c:v> 2001/02</c:v>
                </c:pt>
                <c:pt idx="45">
                  <c:v> 2002/03</c:v>
                </c:pt>
                <c:pt idx="46">
                  <c:v> 2003/04</c:v>
                </c:pt>
                <c:pt idx="47">
                  <c:v> 2004/05</c:v>
                </c:pt>
                <c:pt idx="48">
                  <c:v> 2005/06</c:v>
                </c:pt>
                <c:pt idx="49">
                  <c:v> 2006/07</c:v>
                </c:pt>
                <c:pt idx="50">
                  <c:v> 2007/08</c:v>
                </c:pt>
                <c:pt idx="51">
                  <c:v> 2008/09</c:v>
                </c:pt>
                <c:pt idx="52">
                  <c:v> 2009/10</c:v>
                </c:pt>
                <c:pt idx="53">
                  <c:v> 2010/11</c:v>
                </c:pt>
                <c:pt idx="54">
                  <c:v> 2011/12</c:v>
                </c:pt>
                <c:pt idx="55">
                  <c:v> 2012/13</c:v>
                </c:pt>
                <c:pt idx="56">
                  <c:v> 2013/14</c:v>
                </c:pt>
                <c:pt idx="57">
                  <c:v> 2014/15</c:v>
                </c:pt>
                <c:pt idx="58">
                  <c:v>2015/16</c:v>
                </c:pt>
                <c:pt idx="59">
                  <c:v>2016/17</c:v>
                </c:pt>
                <c:pt idx="60">
                  <c:v>2017/18</c:v>
                </c:pt>
                <c:pt idx="61">
                  <c:v>2018/19</c:v>
                </c:pt>
                <c:pt idx="62">
                  <c:v>2019/20</c:v>
                </c:pt>
                <c:pt idx="63">
                  <c:v>2020/21</c:v>
                </c:pt>
                <c:pt idx="64">
                  <c:v>2021/22</c:v>
                </c:pt>
                <c:pt idx="65">
                  <c:v>2022/23</c:v>
                </c:pt>
                <c:pt idx="66">
                  <c:v>2023/24</c:v>
                </c:pt>
                <c:pt idx="67">
                  <c:v>2024/25</c:v>
                </c:pt>
              </c:strCache>
            </c:strRef>
          </c:cat>
          <c:val>
            <c:numRef>
              <c:f>Rton!$J$33:$J$100</c:f>
              <c:numCache>
                <c:formatCode>#,##0.00</c:formatCode>
                <c:ptCount val="68"/>
                <c:pt idx="0">
                  <c:v>31.45</c:v>
                </c:pt>
                <c:pt idx="1">
                  <c:v>32.92</c:v>
                </c:pt>
                <c:pt idx="2">
                  <c:v>32.92</c:v>
                </c:pt>
                <c:pt idx="3">
                  <c:v>32.92</c:v>
                </c:pt>
                <c:pt idx="4">
                  <c:v>32.92</c:v>
                </c:pt>
                <c:pt idx="5">
                  <c:v>31.53</c:v>
                </c:pt>
                <c:pt idx="6">
                  <c:v>33.14</c:v>
                </c:pt>
                <c:pt idx="7">
                  <c:v>37.99</c:v>
                </c:pt>
                <c:pt idx="8">
                  <c:v>37.99</c:v>
                </c:pt>
                <c:pt idx="9">
                  <c:v>40.200000000000003</c:v>
                </c:pt>
                <c:pt idx="10">
                  <c:v>42.26</c:v>
                </c:pt>
                <c:pt idx="11">
                  <c:v>41.52</c:v>
                </c:pt>
                <c:pt idx="12">
                  <c:v>46.3</c:v>
                </c:pt>
                <c:pt idx="13">
                  <c:v>46.3</c:v>
                </c:pt>
                <c:pt idx="14">
                  <c:v>46.26</c:v>
                </c:pt>
                <c:pt idx="15">
                  <c:v>46.26</c:v>
                </c:pt>
                <c:pt idx="16">
                  <c:v>54.46</c:v>
                </c:pt>
                <c:pt idx="17">
                  <c:v>68.95</c:v>
                </c:pt>
                <c:pt idx="18">
                  <c:v>68.16</c:v>
                </c:pt>
                <c:pt idx="19">
                  <c:v>71.16</c:v>
                </c:pt>
                <c:pt idx="20">
                  <c:v>72.41</c:v>
                </c:pt>
                <c:pt idx="21">
                  <c:v>85.53</c:v>
                </c:pt>
                <c:pt idx="22">
                  <c:v>102.63</c:v>
                </c:pt>
                <c:pt idx="23">
                  <c:v>123.22</c:v>
                </c:pt>
                <c:pt idx="24">
                  <c:v>139</c:v>
                </c:pt>
                <c:pt idx="25">
                  <c:v>159</c:v>
                </c:pt>
                <c:pt idx="26">
                  <c:v>174</c:v>
                </c:pt>
                <c:pt idx="27">
                  <c:v>184</c:v>
                </c:pt>
                <c:pt idx="28">
                  <c:v>164</c:v>
                </c:pt>
                <c:pt idx="29">
                  <c:v>199.5</c:v>
                </c:pt>
                <c:pt idx="30">
                  <c:v>198.5</c:v>
                </c:pt>
                <c:pt idx="31">
                  <c:v>178</c:v>
                </c:pt>
                <c:pt idx="32">
                  <c:v>154.25</c:v>
                </c:pt>
                <c:pt idx="33">
                  <c:v>152.97999999999999</c:v>
                </c:pt>
                <c:pt idx="34">
                  <c:v>223.67</c:v>
                </c:pt>
                <c:pt idx="35">
                  <c:v>264.33999999999997</c:v>
                </c:pt>
                <c:pt idx="36">
                  <c:v>306.10000000000002</c:v>
                </c:pt>
                <c:pt idx="37">
                  <c:v>323.16000000000003</c:v>
                </c:pt>
                <c:pt idx="38">
                  <c:v>307.26</c:v>
                </c:pt>
                <c:pt idx="39">
                  <c:v>341.95</c:v>
                </c:pt>
                <c:pt idx="40">
                  <c:v>328.05</c:v>
                </c:pt>
                <c:pt idx="41">
                  <c:v>425</c:v>
                </c:pt>
                <c:pt idx="42">
                  <c:v>552</c:v>
                </c:pt>
                <c:pt idx="43">
                  <c:v>727.33</c:v>
                </c:pt>
                <c:pt idx="44">
                  <c:v>847</c:v>
                </c:pt>
                <c:pt idx="45">
                  <c:v>950</c:v>
                </c:pt>
                <c:pt idx="46">
                  <c:v>1100</c:v>
                </c:pt>
                <c:pt idx="47">
                  <c:v>1050</c:v>
                </c:pt>
                <c:pt idx="48">
                  <c:v>925.09</c:v>
                </c:pt>
                <c:pt idx="49">
                  <c:v>979.38</c:v>
                </c:pt>
                <c:pt idx="50">
                  <c:v>1635.66</c:v>
                </c:pt>
                <c:pt idx="51">
                  <c:v>2055.41</c:v>
                </c:pt>
                <c:pt idx="52">
                  <c:v>1297.47</c:v>
                </c:pt>
                <c:pt idx="53">
                  <c:v>2170.08</c:v>
                </c:pt>
                <c:pt idx="54">
                  <c:v>2003.1</c:v>
                </c:pt>
                <c:pt idx="55">
                  <c:v>2051.58</c:v>
                </c:pt>
                <c:pt idx="56">
                  <c:v>2270.5</c:v>
                </c:pt>
                <c:pt idx="57">
                  <c:v>2945.49</c:v>
                </c:pt>
                <c:pt idx="58">
                  <c:v>4153.08</c:v>
                </c:pt>
                <c:pt idx="59">
                  <c:v>2738.69</c:v>
                </c:pt>
                <c:pt idx="60">
                  <c:v>3220.36</c:v>
                </c:pt>
                <c:pt idx="61">
                  <c:v>3398.23</c:v>
                </c:pt>
                <c:pt idx="62">
                  <c:v>4078.56</c:v>
                </c:pt>
                <c:pt idx="63">
                  <c:v>4737.41</c:v>
                </c:pt>
                <c:pt idx="64">
                  <c:v>3602.25</c:v>
                </c:pt>
                <c:pt idx="65">
                  <c:v>5464.23</c:v>
                </c:pt>
                <c:pt idx="66">
                  <c:v>4664.2700000000004</c:v>
                </c:pt>
                <c:pt idx="67">
                  <c:v>5038.3999999999996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D-4C31-85C1-A3D6D0EC8789}"/>
            </c:ext>
          </c:extLst>
        </c:ser>
        <c:ser>
          <c:idx val="3"/>
          <c:order val="2"/>
          <c:tx>
            <c:strRef>
              <c:f>Rton!$L$4</c:f>
              <c:strCache>
                <c:ptCount val="1"/>
                <c:pt idx="0">
                  <c:v>Barley</c:v>
                </c:pt>
              </c:strCache>
            </c:strRef>
          </c:tx>
          <c:marker>
            <c:symbol val="none"/>
          </c:marker>
          <c:cat>
            <c:strRef>
              <c:f>Rton!$A$33:$A$100</c:f>
              <c:strCache>
                <c:ptCount val="68"/>
                <c:pt idx="0">
                  <c:v>1957/58</c:v>
                </c:pt>
                <c:pt idx="1">
                  <c:v>1958/59</c:v>
                </c:pt>
                <c:pt idx="2">
                  <c:v>1959/60</c:v>
                </c:pt>
                <c:pt idx="3">
                  <c:v>1960/61</c:v>
                </c:pt>
                <c:pt idx="4">
                  <c:v>1961/62</c:v>
                </c:pt>
                <c:pt idx="5">
                  <c:v>1962/63</c:v>
                </c:pt>
                <c:pt idx="6">
                  <c:v>1963/64</c:v>
                </c:pt>
                <c:pt idx="7">
                  <c:v>1964/65</c:v>
                </c:pt>
                <c:pt idx="8">
                  <c:v>1965/66</c:v>
                </c:pt>
                <c:pt idx="9">
                  <c:v>1966/67</c:v>
                </c:pt>
                <c:pt idx="10">
                  <c:v>1967/68</c:v>
                </c:pt>
                <c:pt idx="11">
                  <c:v>1968/69</c:v>
                </c:pt>
                <c:pt idx="12">
                  <c:v>1969/70</c:v>
                </c:pt>
                <c:pt idx="13">
                  <c:v>1970/71</c:v>
                </c:pt>
                <c:pt idx="14">
                  <c:v>1971/72</c:v>
                </c:pt>
                <c:pt idx="15">
                  <c:v>1972/73</c:v>
                </c:pt>
                <c:pt idx="16">
                  <c:v>1973/74</c:v>
                </c:pt>
                <c:pt idx="17">
                  <c:v>1974/75</c:v>
                </c:pt>
                <c:pt idx="18">
                  <c:v>1975/76</c:v>
                </c:pt>
                <c:pt idx="19">
                  <c:v>1976/77</c:v>
                </c:pt>
                <c:pt idx="20">
                  <c:v>1977/78</c:v>
                </c:pt>
                <c:pt idx="21">
                  <c:v>1978/79</c:v>
                </c:pt>
                <c:pt idx="22">
                  <c:v>1979/80</c:v>
                </c:pt>
                <c:pt idx="23">
                  <c:v>1980/81</c:v>
                </c:pt>
                <c:pt idx="24">
                  <c:v>1981/82</c:v>
                </c:pt>
                <c:pt idx="25">
                  <c:v>1982/83</c:v>
                </c:pt>
                <c:pt idx="26">
                  <c:v>1983/84</c:v>
                </c:pt>
                <c:pt idx="27">
                  <c:v>1984/85</c:v>
                </c:pt>
                <c:pt idx="28">
                  <c:v>1985/86</c:v>
                </c:pt>
                <c:pt idx="29">
                  <c:v>1986/87</c:v>
                </c:pt>
                <c:pt idx="30">
                  <c:v>1987/88</c:v>
                </c:pt>
                <c:pt idx="31">
                  <c:v>1988/89</c:v>
                </c:pt>
                <c:pt idx="32">
                  <c:v>1989/90</c:v>
                </c:pt>
                <c:pt idx="33">
                  <c:v> 1990/91</c:v>
                </c:pt>
                <c:pt idx="34">
                  <c:v>1991/92</c:v>
                </c:pt>
                <c:pt idx="35">
                  <c:v>1992/93</c:v>
                </c:pt>
                <c:pt idx="36">
                  <c:v>1993/94</c:v>
                </c:pt>
                <c:pt idx="37">
                  <c:v>1994/95</c:v>
                </c:pt>
                <c:pt idx="38">
                  <c:v>1995/96</c:v>
                </c:pt>
                <c:pt idx="39">
                  <c:v>1996/97</c:v>
                </c:pt>
                <c:pt idx="40">
                  <c:v>1997/98</c:v>
                </c:pt>
                <c:pt idx="41">
                  <c:v>1998/99</c:v>
                </c:pt>
                <c:pt idx="42">
                  <c:v>1999/00</c:v>
                </c:pt>
                <c:pt idx="43">
                  <c:v> 2000/01</c:v>
                </c:pt>
                <c:pt idx="44">
                  <c:v> 2001/02</c:v>
                </c:pt>
                <c:pt idx="45">
                  <c:v> 2002/03</c:v>
                </c:pt>
                <c:pt idx="46">
                  <c:v> 2003/04</c:v>
                </c:pt>
                <c:pt idx="47">
                  <c:v> 2004/05</c:v>
                </c:pt>
                <c:pt idx="48">
                  <c:v> 2005/06</c:v>
                </c:pt>
                <c:pt idx="49">
                  <c:v> 2006/07</c:v>
                </c:pt>
                <c:pt idx="50">
                  <c:v> 2007/08</c:v>
                </c:pt>
                <c:pt idx="51">
                  <c:v> 2008/09</c:v>
                </c:pt>
                <c:pt idx="52">
                  <c:v> 2009/10</c:v>
                </c:pt>
                <c:pt idx="53">
                  <c:v> 2010/11</c:v>
                </c:pt>
                <c:pt idx="54">
                  <c:v> 2011/12</c:v>
                </c:pt>
                <c:pt idx="55">
                  <c:v> 2012/13</c:v>
                </c:pt>
                <c:pt idx="56">
                  <c:v> 2013/14</c:v>
                </c:pt>
                <c:pt idx="57">
                  <c:v> 2014/15</c:v>
                </c:pt>
                <c:pt idx="58">
                  <c:v>2015/16</c:v>
                </c:pt>
                <c:pt idx="59">
                  <c:v>2016/17</c:v>
                </c:pt>
                <c:pt idx="60">
                  <c:v>2017/18</c:v>
                </c:pt>
                <c:pt idx="61">
                  <c:v>2018/19</c:v>
                </c:pt>
                <c:pt idx="62">
                  <c:v>2019/20</c:v>
                </c:pt>
                <c:pt idx="63">
                  <c:v>2020/21</c:v>
                </c:pt>
                <c:pt idx="64">
                  <c:v>2021/22</c:v>
                </c:pt>
                <c:pt idx="65">
                  <c:v>2022/23</c:v>
                </c:pt>
                <c:pt idx="66">
                  <c:v>2023/24</c:v>
                </c:pt>
                <c:pt idx="67">
                  <c:v>2024/25</c:v>
                </c:pt>
              </c:strCache>
            </c:strRef>
          </c:cat>
          <c:val>
            <c:numRef>
              <c:f>Rton!$L$33:$L$100</c:f>
              <c:numCache>
                <c:formatCode>#,##0.00</c:formatCode>
                <c:ptCount val="68"/>
                <c:pt idx="0">
                  <c:v>28.22</c:v>
                </c:pt>
                <c:pt idx="1">
                  <c:v>28.22</c:v>
                </c:pt>
                <c:pt idx="2">
                  <c:v>28.81</c:v>
                </c:pt>
                <c:pt idx="3">
                  <c:v>28.81</c:v>
                </c:pt>
                <c:pt idx="4">
                  <c:v>28.88</c:v>
                </c:pt>
                <c:pt idx="5">
                  <c:v>27.41</c:v>
                </c:pt>
                <c:pt idx="6">
                  <c:v>26.82</c:v>
                </c:pt>
                <c:pt idx="7">
                  <c:v>26.97</c:v>
                </c:pt>
                <c:pt idx="8">
                  <c:v>26.97</c:v>
                </c:pt>
                <c:pt idx="9">
                  <c:v>27.7</c:v>
                </c:pt>
                <c:pt idx="10">
                  <c:v>29.03</c:v>
                </c:pt>
                <c:pt idx="11">
                  <c:v>28.88</c:v>
                </c:pt>
                <c:pt idx="12">
                  <c:v>28.88</c:v>
                </c:pt>
                <c:pt idx="13">
                  <c:v>28.88</c:v>
                </c:pt>
                <c:pt idx="14">
                  <c:v>61.4</c:v>
                </c:pt>
                <c:pt idx="15">
                  <c:v>64.34</c:v>
                </c:pt>
                <c:pt idx="16">
                  <c:v>74.34</c:v>
                </c:pt>
                <c:pt idx="17">
                  <c:v>88.34</c:v>
                </c:pt>
                <c:pt idx="18">
                  <c:v>100.08</c:v>
                </c:pt>
                <c:pt idx="19">
                  <c:v>104.89</c:v>
                </c:pt>
                <c:pt idx="20">
                  <c:v>104.89</c:v>
                </c:pt>
                <c:pt idx="21">
                  <c:v>115.58</c:v>
                </c:pt>
                <c:pt idx="22">
                  <c:v>120.54</c:v>
                </c:pt>
                <c:pt idx="23">
                  <c:v>176.97</c:v>
                </c:pt>
                <c:pt idx="24">
                  <c:v>209.02</c:v>
                </c:pt>
                <c:pt idx="25">
                  <c:v>246.5</c:v>
                </c:pt>
                <c:pt idx="26">
                  <c:v>246.5</c:v>
                </c:pt>
                <c:pt idx="27">
                  <c:v>268</c:v>
                </c:pt>
                <c:pt idx="28">
                  <c:v>240</c:v>
                </c:pt>
                <c:pt idx="29">
                  <c:v>295</c:v>
                </c:pt>
                <c:pt idx="30">
                  <c:v>323.5</c:v>
                </c:pt>
                <c:pt idx="31">
                  <c:v>318</c:v>
                </c:pt>
                <c:pt idx="32">
                  <c:v>350</c:v>
                </c:pt>
                <c:pt idx="33">
                  <c:v>457.39</c:v>
                </c:pt>
                <c:pt idx="34">
                  <c:v>520.17999999999995</c:v>
                </c:pt>
                <c:pt idx="35">
                  <c:v>586.12</c:v>
                </c:pt>
                <c:pt idx="36">
                  <c:v>671.29</c:v>
                </c:pt>
                <c:pt idx="37">
                  <c:v>671.79</c:v>
                </c:pt>
                <c:pt idx="38">
                  <c:v>720.11</c:v>
                </c:pt>
                <c:pt idx="39">
                  <c:v>790.87</c:v>
                </c:pt>
                <c:pt idx="40">
                  <c:v>800</c:v>
                </c:pt>
                <c:pt idx="41">
                  <c:v>750</c:v>
                </c:pt>
                <c:pt idx="42">
                  <c:v>758.24</c:v>
                </c:pt>
                <c:pt idx="43">
                  <c:v>800</c:v>
                </c:pt>
                <c:pt idx="44">
                  <c:v>1000</c:v>
                </c:pt>
                <c:pt idx="45">
                  <c:v>1200</c:v>
                </c:pt>
                <c:pt idx="46">
                  <c:v>1433</c:v>
                </c:pt>
                <c:pt idx="47">
                  <c:v>1342.3</c:v>
                </c:pt>
                <c:pt idx="48">
                  <c:v>1142.8</c:v>
                </c:pt>
                <c:pt idx="49">
                  <c:v>1576.42</c:v>
                </c:pt>
                <c:pt idx="50">
                  <c:v>1381.4</c:v>
                </c:pt>
                <c:pt idx="51">
                  <c:v>2300.31</c:v>
                </c:pt>
                <c:pt idx="52">
                  <c:v>2125.9</c:v>
                </c:pt>
                <c:pt idx="53">
                  <c:v>2009.93</c:v>
                </c:pt>
                <c:pt idx="54">
                  <c:v>2277.23</c:v>
                </c:pt>
                <c:pt idx="55">
                  <c:v>2498.9899999999998</c:v>
                </c:pt>
                <c:pt idx="56">
                  <c:v>2519.0700000000002</c:v>
                </c:pt>
                <c:pt idx="57">
                  <c:v>2644.29</c:v>
                </c:pt>
                <c:pt idx="58">
                  <c:v>3098.03</c:v>
                </c:pt>
                <c:pt idx="59">
                  <c:v>3352.15</c:v>
                </c:pt>
                <c:pt idx="60">
                  <c:v>2823.99</c:v>
                </c:pt>
                <c:pt idx="61">
                  <c:v>3398.63</c:v>
                </c:pt>
                <c:pt idx="62">
                  <c:v>3039.82</c:v>
                </c:pt>
                <c:pt idx="63">
                  <c:v>2515.69</c:v>
                </c:pt>
                <c:pt idx="64">
                  <c:v>2795.48</c:v>
                </c:pt>
                <c:pt idx="65">
                  <c:v>4524.88</c:v>
                </c:pt>
                <c:pt idx="66">
                  <c:v>3406.56</c:v>
                </c:pt>
                <c:pt idx="67">
                  <c:v>2580.2800000000002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D-4C31-85C1-A3D6D0EC8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490816"/>
        <c:axId val="119496704"/>
      </c:lineChart>
      <c:catAx>
        <c:axId val="119490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19496704"/>
        <c:crossesAt val="0"/>
        <c:auto val="1"/>
        <c:lblAlgn val="ctr"/>
        <c:lblOffset val="100"/>
        <c:noMultiLvlLbl val="0"/>
      </c:catAx>
      <c:valAx>
        <c:axId val="119496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9490816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22408515113719965"/>
          <c:y val="8.8713591933377287E-2"/>
          <c:w val="0.52567540244806188"/>
          <c:h val="5.526044869866656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Production Prices - Oilseeds per Marketing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092160793611454E-2"/>
          <c:y val="8.1604683050445867E-2"/>
          <c:w val="0.91476032793433915"/>
          <c:h val="0.79379279315526652"/>
        </c:manualLayout>
      </c:layout>
      <c:lineChart>
        <c:grouping val="standard"/>
        <c:varyColors val="0"/>
        <c:ser>
          <c:idx val="0"/>
          <c:order val="0"/>
          <c:tx>
            <c:strRef>
              <c:f>Rton!$H$4</c:f>
              <c:strCache>
                <c:ptCount val="1"/>
                <c:pt idx="0">
                  <c:v>Sunflower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Rton!$A$76:$A$100</c:f>
              <c:strCache>
                <c:ptCount val="25"/>
                <c:pt idx="0">
                  <c:v> 2000/01</c:v>
                </c:pt>
                <c:pt idx="1">
                  <c:v> 2001/02</c:v>
                </c:pt>
                <c:pt idx="2">
                  <c:v> 2002/03</c:v>
                </c:pt>
                <c:pt idx="3">
                  <c:v> 2003/04</c:v>
                </c:pt>
                <c:pt idx="4">
                  <c:v> 2004/05</c:v>
                </c:pt>
                <c:pt idx="5">
                  <c:v> 2005/06</c:v>
                </c:pt>
                <c:pt idx="6">
                  <c:v> 2006/07</c:v>
                </c:pt>
                <c:pt idx="7">
                  <c:v> 2007/08</c:v>
                </c:pt>
                <c:pt idx="8">
                  <c:v> 2008/09</c:v>
                </c:pt>
                <c:pt idx="9">
                  <c:v> 2009/10</c:v>
                </c:pt>
                <c:pt idx="10">
                  <c:v> 2010/11</c:v>
                </c:pt>
                <c:pt idx="11">
                  <c:v> 2011/12</c:v>
                </c:pt>
                <c:pt idx="12">
                  <c:v> 2012/13</c:v>
                </c:pt>
                <c:pt idx="13">
                  <c:v> 2013/14</c:v>
                </c:pt>
                <c:pt idx="14">
                  <c:v> 2014/15</c:v>
                </c:pt>
                <c:pt idx="15">
                  <c:v>2015/16</c:v>
                </c:pt>
                <c:pt idx="16">
                  <c:v>2016/17</c:v>
                </c:pt>
                <c:pt idx="17">
                  <c:v>2017/18</c:v>
                </c:pt>
                <c:pt idx="18">
                  <c:v>2018/19</c:v>
                </c:pt>
                <c:pt idx="19">
                  <c:v>2019/20</c:v>
                </c:pt>
                <c:pt idx="20">
                  <c:v>2020/21</c:v>
                </c:pt>
                <c:pt idx="21">
                  <c:v>2021/22</c:v>
                </c:pt>
                <c:pt idx="22">
                  <c:v>2022/23</c:v>
                </c:pt>
                <c:pt idx="23">
                  <c:v>2023/24</c:v>
                </c:pt>
                <c:pt idx="24">
                  <c:v>2024/25</c:v>
                </c:pt>
              </c:strCache>
            </c:strRef>
          </c:cat>
          <c:val>
            <c:numRef>
              <c:f>Rton!$H$76:$H$100</c:f>
              <c:numCache>
                <c:formatCode>#,##0.00</c:formatCode>
                <c:ptCount val="25"/>
                <c:pt idx="0">
                  <c:v>915.7</c:v>
                </c:pt>
                <c:pt idx="1">
                  <c:v>1292.78</c:v>
                </c:pt>
                <c:pt idx="2">
                  <c:v>2238.04</c:v>
                </c:pt>
                <c:pt idx="3">
                  <c:v>1977.72</c:v>
                </c:pt>
                <c:pt idx="4">
                  <c:v>1826.88</c:v>
                </c:pt>
                <c:pt idx="5">
                  <c:v>1579.78</c:v>
                </c:pt>
                <c:pt idx="6">
                  <c:v>1866.65</c:v>
                </c:pt>
                <c:pt idx="7">
                  <c:v>2547.48</c:v>
                </c:pt>
                <c:pt idx="8">
                  <c:v>4271.88</c:v>
                </c:pt>
                <c:pt idx="9">
                  <c:v>2854.58</c:v>
                </c:pt>
                <c:pt idx="10">
                  <c:v>2953.46</c:v>
                </c:pt>
                <c:pt idx="11">
                  <c:v>3735.57</c:v>
                </c:pt>
                <c:pt idx="12">
                  <c:v>4396.8999999999996</c:v>
                </c:pt>
                <c:pt idx="13">
                  <c:v>4844</c:v>
                </c:pt>
                <c:pt idx="14">
                  <c:v>4435.47</c:v>
                </c:pt>
                <c:pt idx="15">
                  <c:v>4552.42</c:v>
                </c:pt>
                <c:pt idx="16">
                  <c:v>6083.75</c:v>
                </c:pt>
                <c:pt idx="17">
                  <c:v>1390.87</c:v>
                </c:pt>
                <c:pt idx="18">
                  <c:v>4254.1499999999996</c:v>
                </c:pt>
                <c:pt idx="19">
                  <c:v>4932.21</c:v>
                </c:pt>
                <c:pt idx="20">
                  <c:v>5154.75</c:v>
                </c:pt>
                <c:pt idx="21">
                  <c:v>8408.4699999999993</c:v>
                </c:pt>
                <c:pt idx="22">
                  <c:v>9729.59</c:v>
                </c:pt>
                <c:pt idx="23">
                  <c:v>8211.7099999999991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F1-41AC-95C1-44CA33CB67FB}"/>
            </c:ext>
          </c:extLst>
        </c:ser>
        <c:ser>
          <c:idx val="1"/>
          <c:order val="1"/>
          <c:tx>
            <c:strRef>
              <c:f>Rton!$I$4</c:f>
              <c:strCache>
                <c:ptCount val="1"/>
                <c:pt idx="0">
                  <c:v>Soybean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Rton!$A$76:$A$100</c:f>
              <c:strCache>
                <c:ptCount val="25"/>
                <c:pt idx="0">
                  <c:v> 2000/01</c:v>
                </c:pt>
                <c:pt idx="1">
                  <c:v> 2001/02</c:v>
                </c:pt>
                <c:pt idx="2">
                  <c:v> 2002/03</c:v>
                </c:pt>
                <c:pt idx="3">
                  <c:v> 2003/04</c:v>
                </c:pt>
                <c:pt idx="4">
                  <c:v> 2004/05</c:v>
                </c:pt>
                <c:pt idx="5">
                  <c:v> 2005/06</c:v>
                </c:pt>
                <c:pt idx="6">
                  <c:v> 2006/07</c:v>
                </c:pt>
                <c:pt idx="7">
                  <c:v> 2007/08</c:v>
                </c:pt>
                <c:pt idx="8">
                  <c:v> 2008/09</c:v>
                </c:pt>
                <c:pt idx="9">
                  <c:v> 2009/10</c:v>
                </c:pt>
                <c:pt idx="10">
                  <c:v> 2010/11</c:v>
                </c:pt>
                <c:pt idx="11">
                  <c:v> 2011/12</c:v>
                </c:pt>
                <c:pt idx="12">
                  <c:v> 2012/13</c:v>
                </c:pt>
                <c:pt idx="13">
                  <c:v> 2013/14</c:v>
                </c:pt>
                <c:pt idx="14">
                  <c:v> 2014/15</c:v>
                </c:pt>
                <c:pt idx="15">
                  <c:v>2015/16</c:v>
                </c:pt>
                <c:pt idx="16">
                  <c:v>2016/17</c:v>
                </c:pt>
                <c:pt idx="17">
                  <c:v>2017/18</c:v>
                </c:pt>
                <c:pt idx="18">
                  <c:v>2018/19</c:v>
                </c:pt>
                <c:pt idx="19">
                  <c:v>2019/20</c:v>
                </c:pt>
                <c:pt idx="20">
                  <c:v>2020/21</c:v>
                </c:pt>
                <c:pt idx="21">
                  <c:v>2021/22</c:v>
                </c:pt>
                <c:pt idx="22">
                  <c:v>2022/23</c:v>
                </c:pt>
                <c:pt idx="23">
                  <c:v>2023/24</c:v>
                </c:pt>
                <c:pt idx="24">
                  <c:v>2024/25</c:v>
                </c:pt>
              </c:strCache>
            </c:strRef>
          </c:cat>
          <c:val>
            <c:numRef>
              <c:f>Rton!$I$76:$I$100</c:f>
              <c:numCache>
                <c:formatCode>#,##0.00</c:formatCode>
                <c:ptCount val="25"/>
                <c:pt idx="0">
                  <c:v>1285.54</c:v>
                </c:pt>
                <c:pt idx="1">
                  <c:v>1242.54</c:v>
                </c:pt>
                <c:pt idx="2">
                  <c:v>2010.95</c:v>
                </c:pt>
                <c:pt idx="3">
                  <c:v>2487.16</c:v>
                </c:pt>
                <c:pt idx="4">
                  <c:v>2134.7399999999998</c:v>
                </c:pt>
                <c:pt idx="5">
                  <c:v>1274.47</c:v>
                </c:pt>
                <c:pt idx="6">
                  <c:v>1467.44</c:v>
                </c:pt>
                <c:pt idx="7">
                  <c:v>2343.31</c:v>
                </c:pt>
                <c:pt idx="8">
                  <c:v>4026.26</c:v>
                </c:pt>
                <c:pt idx="9">
                  <c:v>3187.39</c:v>
                </c:pt>
                <c:pt idx="10">
                  <c:v>2527.96</c:v>
                </c:pt>
                <c:pt idx="11">
                  <c:v>3176.39</c:v>
                </c:pt>
                <c:pt idx="12">
                  <c:v>3684.46</c:v>
                </c:pt>
                <c:pt idx="13">
                  <c:v>4691.6499999999996</c:v>
                </c:pt>
                <c:pt idx="14">
                  <c:v>5549.36</c:v>
                </c:pt>
                <c:pt idx="15">
                  <c:v>4731.87</c:v>
                </c:pt>
                <c:pt idx="16">
                  <c:v>6207.7</c:v>
                </c:pt>
                <c:pt idx="17">
                  <c:v>4893.25</c:v>
                </c:pt>
                <c:pt idx="18">
                  <c:v>4594.43</c:v>
                </c:pt>
                <c:pt idx="19">
                  <c:v>4680.3100000000004</c:v>
                </c:pt>
                <c:pt idx="20">
                  <c:v>6325.27</c:v>
                </c:pt>
                <c:pt idx="21">
                  <c:v>7221.04</c:v>
                </c:pt>
                <c:pt idx="22">
                  <c:v>8505.23</c:v>
                </c:pt>
                <c:pt idx="23">
                  <c:v>7548.65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F1-41AC-95C1-44CA33CB67FB}"/>
            </c:ext>
          </c:extLst>
        </c:ser>
        <c:ser>
          <c:idx val="2"/>
          <c:order val="2"/>
          <c:tx>
            <c:strRef>
              <c:f>Rton!$K$4</c:f>
              <c:strCache>
                <c:ptCount val="1"/>
                <c:pt idx="0">
                  <c:v>Canola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Rton!$A$76:$A$100</c:f>
              <c:strCache>
                <c:ptCount val="25"/>
                <c:pt idx="0">
                  <c:v> 2000/01</c:v>
                </c:pt>
                <c:pt idx="1">
                  <c:v> 2001/02</c:v>
                </c:pt>
                <c:pt idx="2">
                  <c:v> 2002/03</c:v>
                </c:pt>
                <c:pt idx="3">
                  <c:v> 2003/04</c:v>
                </c:pt>
                <c:pt idx="4">
                  <c:v> 2004/05</c:v>
                </c:pt>
                <c:pt idx="5">
                  <c:v> 2005/06</c:v>
                </c:pt>
                <c:pt idx="6">
                  <c:v> 2006/07</c:v>
                </c:pt>
                <c:pt idx="7">
                  <c:v> 2007/08</c:v>
                </c:pt>
                <c:pt idx="8">
                  <c:v> 2008/09</c:v>
                </c:pt>
                <c:pt idx="9">
                  <c:v> 2009/10</c:v>
                </c:pt>
                <c:pt idx="10">
                  <c:v> 2010/11</c:v>
                </c:pt>
                <c:pt idx="11">
                  <c:v> 2011/12</c:v>
                </c:pt>
                <c:pt idx="12">
                  <c:v> 2012/13</c:v>
                </c:pt>
                <c:pt idx="13">
                  <c:v> 2013/14</c:v>
                </c:pt>
                <c:pt idx="14">
                  <c:v> 2014/15</c:v>
                </c:pt>
                <c:pt idx="15">
                  <c:v>2015/16</c:v>
                </c:pt>
                <c:pt idx="16">
                  <c:v>2016/17</c:v>
                </c:pt>
                <c:pt idx="17">
                  <c:v>2017/18</c:v>
                </c:pt>
                <c:pt idx="18">
                  <c:v>2018/19</c:v>
                </c:pt>
                <c:pt idx="19">
                  <c:v>2019/20</c:v>
                </c:pt>
                <c:pt idx="20">
                  <c:v>2020/21</c:v>
                </c:pt>
                <c:pt idx="21">
                  <c:v>2021/22</c:v>
                </c:pt>
                <c:pt idx="22">
                  <c:v>2022/23</c:v>
                </c:pt>
                <c:pt idx="23">
                  <c:v>2023/24</c:v>
                </c:pt>
                <c:pt idx="24">
                  <c:v>2024/25</c:v>
                </c:pt>
              </c:strCache>
            </c:strRef>
          </c:cat>
          <c:val>
            <c:numRef>
              <c:f>Rton!$K$76:$K$100</c:f>
              <c:numCache>
                <c:formatCode>#,##0.00</c:formatCode>
                <c:ptCount val="25"/>
                <c:pt idx="0">
                  <c:v>1208</c:v>
                </c:pt>
                <c:pt idx="1">
                  <c:v>1638</c:v>
                </c:pt>
                <c:pt idx="2">
                  <c:v>2385</c:v>
                </c:pt>
                <c:pt idx="3">
                  <c:v>1754.5</c:v>
                </c:pt>
                <c:pt idx="4">
                  <c:v>1745.38</c:v>
                </c:pt>
                <c:pt idx="5">
                  <c:v>1686.54</c:v>
                </c:pt>
                <c:pt idx="6">
                  <c:v>2660</c:v>
                </c:pt>
                <c:pt idx="7">
                  <c:v>2700</c:v>
                </c:pt>
                <c:pt idx="8">
                  <c:v>3100</c:v>
                </c:pt>
                <c:pt idx="9">
                  <c:v>2800</c:v>
                </c:pt>
                <c:pt idx="10">
                  <c:v>3182.04</c:v>
                </c:pt>
                <c:pt idx="11">
                  <c:v>4600</c:v>
                </c:pt>
                <c:pt idx="12">
                  <c:v>4760</c:v>
                </c:pt>
                <c:pt idx="13">
                  <c:v>4650.79</c:v>
                </c:pt>
                <c:pt idx="14">
                  <c:v>4750</c:v>
                </c:pt>
                <c:pt idx="15">
                  <c:v>5950</c:v>
                </c:pt>
                <c:pt idx="16">
                  <c:v>5707.04</c:v>
                </c:pt>
                <c:pt idx="17">
                  <c:v>5300</c:v>
                </c:pt>
                <c:pt idx="18">
                  <c:v>5503.5</c:v>
                </c:pt>
                <c:pt idx="19">
                  <c:v>5350</c:v>
                </c:pt>
                <c:pt idx="20">
                  <c:v>6200</c:v>
                </c:pt>
                <c:pt idx="21">
                  <c:v>8933</c:v>
                </c:pt>
                <c:pt idx="22">
                  <c:v>10666.89</c:v>
                </c:pt>
                <c:pt idx="23">
                  <c:v>8498.39</c:v>
                </c:pt>
                <c:pt idx="24">
                  <c:v>8500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F1-41AC-95C1-44CA33CB67FB}"/>
            </c:ext>
          </c:extLst>
        </c:ser>
        <c:ser>
          <c:idx val="3"/>
          <c:order val="3"/>
          <c:tx>
            <c:strRef>
              <c:f>Rton!$M$4</c:f>
              <c:strCache>
                <c:ptCount val="1"/>
                <c:pt idx="0">
                  <c:v>Groundnuts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Rton!$A$76:$A$100</c:f>
              <c:strCache>
                <c:ptCount val="25"/>
                <c:pt idx="0">
                  <c:v> 2000/01</c:v>
                </c:pt>
                <c:pt idx="1">
                  <c:v> 2001/02</c:v>
                </c:pt>
                <c:pt idx="2">
                  <c:v> 2002/03</c:v>
                </c:pt>
                <c:pt idx="3">
                  <c:v> 2003/04</c:v>
                </c:pt>
                <c:pt idx="4">
                  <c:v> 2004/05</c:v>
                </c:pt>
                <c:pt idx="5">
                  <c:v> 2005/06</c:v>
                </c:pt>
                <c:pt idx="6">
                  <c:v> 2006/07</c:v>
                </c:pt>
                <c:pt idx="7">
                  <c:v> 2007/08</c:v>
                </c:pt>
                <c:pt idx="8">
                  <c:v> 2008/09</c:v>
                </c:pt>
                <c:pt idx="9">
                  <c:v> 2009/10</c:v>
                </c:pt>
                <c:pt idx="10">
                  <c:v> 2010/11</c:v>
                </c:pt>
                <c:pt idx="11">
                  <c:v> 2011/12</c:v>
                </c:pt>
                <c:pt idx="12">
                  <c:v> 2012/13</c:v>
                </c:pt>
                <c:pt idx="13">
                  <c:v> 2013/14</c:v>
                </c:pt>
                <c:pt idx="14">
                  <c:v> 2014/15</c:v>
                </c:pt>
                <c:pt idx="15">
                  <c:v>2015/16</c:v>
                </c:pt>
                <c:pt idx="16">
                  <c:v>2016/17</c:v>
                </c:pt>
                <c:pt idx="17">
                  <c:v>2017/18</c:v>
                </c:pt>
                <c:pt idx="18">
                  <c:v>2018/19</c:v>
                </c:pt>
                <c:pt idx="19">
                  <c:v>2019/20</c:v>
                </c:pt>
                <c:pt idx="20">
                  <c:v>2020/21</c:v>
                </c:pt>
                <c:pt idx="21">
                  <c:v>2021/22</c:v>
                </c:pt>
                <c:pt idx="22">
                  <c:v>2022/23</c:v>
                </c:pt>
                <c:pt idx="23">
                  <c:v>2023/24</c:v>
                </c:pt>
                <c:pt idx="24">
                  <c:v>2024/25</c:v>
                </c:pt>
              </c:strCache>
            </c:strRef>
          </c:cat>
          <c:val>
            <c:numRef>
              <c:f>Rton!$M$76:$M$100</c:f>
              <c:numCache>
                <c:formatCode>#,##0.00</c:formatCode>
                <c:ptCount val="25"/>
                <c:pt idx="0">
                  <c:v>2460.4499999999998</c:v>
                </c:pt>
                <c:pt idx="1">
                  <c:v>2045.35</c:v>
                </c:pt>
                <c:pt idx="2">
                  <c:v>2425.86</c:v>
                </c:pt>
                <c:pt idx="3">
                  <c:v>5049.8900000000003</c:v>
                </c:pt>
                <c:pt idx="4">
                  <c:v>2870.15</c:v>
                </c:pt>
                <c:pt idx="5">
                  <c:v>2464.21</c:v>
                </c:pt>
                <c:pt idx="6">
                  <c:v>2849.11</c:v>
                </c:pt>
                <c:pt idx="7">
                  <c:v>5514.38</c:v>
                </c:pt>
                <c:pt idx="8">
                  <c:v>6122.1</c:v>
                </c:pt>
                <c:pt idx="9">
                  <c:v>6360.69</c:v>
                </c:pt>
                <c:pt idx="10">
                  <c:v>4666.0200000000004</c:v>
                </c:pt>
                <c:pt idx="11">
                  <c:v>5203.99</c:v>
                </c:pt>
                <c:pt idx="12">
                  <c:v>8271.64</c:v>
                </c:pt>
                <c:pt idx="13">
                  <c:v>8751.73</c:v>
                </c:pt>
                <c:pt idx="14">
                  <c:v>8246.73</c:v>
                </c:pt>
                <c:pt idx="15">
                  <c:v>7616.85</c:v>
                </c:pt>
                <c:pt idx="16">
                  <c:v>7773.84</c:v>
                </c:pt>
                <c:pt idx="17">
                  <c:v>7876.05</c:v>
                </c:pt>
                <c:pt idx="18">
                  <c:v>7812.29</c:v>
                </c:pt>
                <c:pt idx="19">
                  <c:v>7857.77</c:v>
                </c:pt>
                <c:pt idx="20">
                  <c:v>7933.64</c:v>
                </c:pt>
                <c:pt idx="21">
                  <c:v>7831.11</c:v>
                </c:pt>
                <c:pt idx="22">
                  <c:v>7874.17</c:v>
                </c:pt>
                <c:pt idx="23">
                  <c:v>7871.35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F1-41AC-95C1-44CA33CB6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3746815"/>
        <c:axId val="983316527"/>
      </c:lineChart>
      <c:catAx>
        <c:axId val="98374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316527"/>
        <c:crosses val="autoZero"/>
        <c:auto val="1"/>
        <c:lblAlgn val="ctr"/>
        <c:lblOffset val="100"/>
        <c:noMultiLvlLbl val="0"/>
      </c:catAx>
      <c:valAx>
        <c:axId val="983316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746815"/>
        <c:crosses val="autoZero"/>
        <c:crossBetween val="between"/>
        <c:majorUnit val="1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29766994995544"/>
          <c:y val="9.0571407769873546E-2"/>
          <c:w val="0.73076365591676251"/>
          <c:h val="4.1574941388425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C39776C-5B7A-4E0E-B079-948D6F99C31A}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0.00633</cdr:x>
      <cdr:y>0.02698</cdr:y>
    </cdr:from>
    <cdr:to>
      <cdr:x>0.07342</cdr:x>
      <cdr:y>0.09249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795" y="164630"/>
          <a:ext cx="623241" cy="3998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 b="1"/>
            <a:t>R/Ton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0.00117</cdr:x>
      <cdr:y>0.02464</cdr:y>
    </cdr:from>
    <cdr:to>
      <cdr:x>0.06826</cdr:x>
      <cdr:y>0.0727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53" y="154330"/>
          <a:ext cx="580428" cy="301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 b="1"/>
            <a:t>R/Ton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0.01306</cdr:x>
      <cdr:y>0.01603</cdr:y>
    </cdr:from>
    <cdr:to>
      <cdr:x>0.08015</cdr:x>
      <cdr:y>0.08154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1355" y="97837"/>
          <a:ext cx="623253" cy="39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 b="1"/>
            <a:t>R/Ton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F2116E-4411-2938-6540-A6495885D30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0.00265</cdr:x>
      <cdr:y>0.02592</cdr:y>
    </cdr:from>
    <cdr:to>
      <cdr:x>0.06974</cdr:x>
      <cdr:y>0.06528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F91B5C6-55A6-5A27-3AD1-7FA82CD1FBD9}"/>
            </a:ext>
          </a:extLst>
        </cdr:cNvPr>
        <cdr:cNvSpPr txBox="1"/>
      </cdr:nvSpPr>
      <cdr:spPr>
        <a:xfrm xmlns:a="http://schemas.openxmlformats.org/drawingml/2006/main">
          <a:off x="22922" y="162313"/>
          <a:ext cx="580429" cy="246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 b="1"/>
            <a:t>R/Ton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07"/>
  <sheetViews>
    <sheetView showGridLines="0" tabSelected="1" zoomScaleNormal="100" workbookViewId="0">
      <pane xSplit="3" ySplit="5" topLeftCell="D84" activePane="bottomRight" state="frozen"/>
      <selection pane="topRight" activeCell="D1" sqref="D1"/>
      <selection pane="bottomLeft" activeCell="A6" sqref="A6"/>
      <selection pane="bottomRight" activeCell="A4" sqref="A4:A5"/>
    </sheetView>
  </sheetViews>
  <sheetFormatPr defaultRowHeight="13.8" x14ac:dyDescent="0.25"/>
  <cols>
    <col min="1" max="1" width="11" style="6" customWidth="1"/>
    <col min="2" max="2" width="9.109375" style="2" hidden="1" customWidth="1"/>
    <col min="3" max="3" width="9.109375" style="3" hidden="1" customWidth="1"/>
    <col min="4" max="5" width="10.77734375" style="4" customWidth="1"/>
    <col min="6" max="12" width="10.77734375" style="5" customWidth="1"/>
    <col min="13" max="13" width="10.77734375" style="6" customWidth="1"/>
    <col min="14" max="16384" width="8.88671875" style="6"/>
  </cols>
  <sheetData>
    <row r="2" spans="1:13" ht="18" x14ac:dyDescent="0.35">
      <c r="A2" s="1" t="s">
        <v>88</v>
      </c>
    </row>
    <row r="3" spans="1:13" ht="14.4" thickBot="1" x14ac:dyDescent="0.3"/>
    <row r="4" spans="1:13" ht="14.4" thickBot="1" x14ac:dyDescent="0.3">
      <c r="A4" s="7" t="s">
        <v>87</v>
      </c>
      <c r="B4" s="8" t="s">
        <v>86</v>
      </c>
      <c r="C4" s="9"/>
      <c r="D4" s="10" t="s">
        <v>89</v>
      </c>
      <c r="E4" s="11"/>
      <c r="F4" s="12" t="s">
        <v>92</v>
      </c>
      <c r="G4" s="12" t="s">
        <v>93</v>
      </c>
      <c r="H4" s="12" t="s">
        <v>94</v>
      </c>
      <c r="I4" s="13" t="s">
        <v>95</v>
      </c>
      <c r="J4" s="13" t="s">
        <v>96</v>
      </c>
      <c r="K4" s="13" t="s">
        <v>97</v>
      </c>
      <c r="L4" s="13" t="s">
        <v>98</v>
      </c>
      <c r="M4" s="14" t="s">
        <v>104</v>
      </c>
    </row>
    <row r="5" spans="1:13" ht="25.8" customHeight="1" thickBot="1" x14ac:dyDescent="0.3">
      <c r="A5" s="15"/>
      <c r="B5" s="16" t="s">
        <v>85</v>
      </c>
      <c r="C5" s="17" t="s">
        <v>84</v>
      </c>
      <c r="D5" s="18" t="s">
        <v>108</v>
      </c>
      <c r="E5" s="19"/>
      <c r="F5" s="19"/>
      <c r="G5" s="19"/>
      <c r="H5" s="19"/>
      <c r="I5" s="19"/>
      <c r="J5" s="19"/>
      <c r="K5" s="19"/>
      <c r="L5" s="19"/>
      <c r="M5" s="20"/>
    </row>
    <row r="6" spans="1:13" x14ac:dyDescent="0.25">
      <c r="A6" s="25" t="s">
        <v>0</v>
      </c>
      <c r="B6" s="26"/>
      <c r="C6" s="27">
        <v>0.75</v>
      </c>
      <c r="D6" s="28">
        <f>C6*11.02</f>
        <v>8.2650000000000006</v>
      </c>
      <c r="E6" s="29"/>
      <c r="F6" s="30">
        <v>23.589719999999996</v>
      </c>
      <c r="G6" s="30"/>
      <c r="H6" s="30"/>
      <c r="I6" s="30"/>
      <c r="J6" s="31">
        <f>0.95*14.7</f>
        <v>13.964999999999998</v>
      </c>
      <c r="K6" s="30"/>
      <c r="L6" s="30"/>
      <c r="M6" s="32"/>
    </row>
    <row r="7" spans="1:13" x14ac:dyDescent="0.25">
      <c r="A7" s="33" t="s">
        <v>1</v>
      </c>
      <c r="B7" s="34"/>
      <c r="C7" s="35"/>
      <c r="D7" s="36"/>
      <c r="E7" s="37"/>
      <c r="F7" s="38">
        <v>18.855146999999999</v>
      </c>
      <c r="G7" s="38"/>
      <c r="H7" s="38"/>
      <c r="I7" s="38"/>
      <c r="J7" s="39"/>
      <c r="K7" s="38"/>
      <c r="L7" s="38"/>
      <c r="M7" s="40"/>
    </row>
    <row r="8" spans="1:13" x14ac:dyDescent="0.25">
      <c r="A8" s="33" t="s">
        <v>2</v>
      </c>
      <c r="B8" s="34"/>
      <c r="C8" s="35"/>
      <c r="D8" s="36"/>
      <c r="E8" s="37"/>
      <c r="F8" s="38">
        <v>22.154432999999997</v>
      </c>
      <c r="G8" s="38"/>
      <c r="H8" s="38"/>
      <c r="I8" s="38"/>
      <c r="J8" s="39"/>
      <c r="K8" s="38"/>
      <c r="L8" s="38"/>
      <c r="M8" s="40"/>
    </row>
    <row r="9" spans="1:13" x14ac:dyDescent="0.25">
      <c r="A9" s="33" t="s">
        <v>3</v>
      </c>
      <c r="B9" s="34"/>
      <c r="C9" s="35"/>
      <c r="D9" s="36"/>
      <c r="E9" s="37"/>
      <c r="F9" s="38">
        <v>21.720444000000004</v>
      </c>
      <c r="G9" s="38"/>
      <c r="H9" s="38"/>
      <c r="I9" s="38"/>
      <c r="J9" s="39"/>
      <c r="K9" s="38"/>
      <c r="L9" s="38"/>
      <c r="M9" s="40"/>
    </row>
    <row r="10" spans="1:13" x14ac:dyDescent="0.25">
      <c r="A10" s="33" t="s">
        <v>4</v>
      </c>
      <c r="B10" s="34"/>
      <c r="C10" s="35"/>
      <c r="D10" s="36"/>
      <c r="E10" s="37"/>
      <c r="F10" s="38">
        <v>18.515420000000002</v>
      </c>
      <c r="G10" s="38"/>
      <c r="H10" s="38"/>
      <c r="I10" s="38"/>
      <c r="J10" s="39">
        <f>0.99*14.7</f>
        <v>14.552999999999999</v>
      </c>
      <c r="K10" s="38"/>
      <c r="L10" s="38"/>
      <c r="M10" s="40"/>
    </row>
    <row r="11" spans="1:13" x14ac:dyDescent="0.25">
      <c r="A11" s="33" t="s">
        <v>5</v>
      </c>
      <c r="B11" s="34"/>
      <c r="C11" s="35">
        <v>0.88</v>
      </c>
      <c r="D11" s="36">
        <f>C11*11.02</f>
        <v>9.6975999999999996</v>
      </c>
      <c r="E11" s="37"/>
      <c r="F11" s="38">
        <v>17.735157999999998</v>
      </c>
      <c r="G11" s="38"/>
      <c r="H11" s="38"/>
      <c r="I11" s="38"/>
      <c r="J11" s="39"/>
      <c r="K11" s="38"/>
      <c r="L11" s="38"/>
      <c r="M11" s="40"/>
    </row>
    <row r="12" spans="1:13" x14ac:dyDescent="0.25">
      <c r="A12" s="33" t="s">
        <v>6</v>
      </c>
      <c r="B12" s="34">
        <v>11.4</v>
      </c>
      <c r="C12" s="35">
        <f>B12/10</f>
        <v>1.1400000000000001</v>
      </c>
      <c r="D12" s="36">
        <f t="shared" ref="D12:D15" si="0">C12*11.02</f>
        <v>12.562800000000001</v>
      </c>
      <c r="E12" s="37"/>
      <c r="F12" s="38">
        <v>23.356085999999998</v>
      </c>
      <c r="G12" s="38"/>
      <c r="H12" s="38"/>
      <c r="I12" s="38"/>
      <c r="J12" s="39"/>
      <c r="K12" s="38"/>
      <c r="L12" s="38"/>
      <c r="M12" s="40"/>
    </row>
    <row r="13" spans="1:13" x14ac:dyDescent="0.25">
      <c r="A13" s="33" t="s">
        <v>7</v>
      </c>
      <c r="B13" s="34">
        <v>8.1999999999999993</v>
      </c>
      <c r="C13" s="35">
        <f t="shared" ref="C13:C31" si="1">B13/10</f>
        <v>0.82</v>
      </c>
      <c r="D13" s="36">
        <f t="shared" si="0"/>
        <v>9.0363999999999987</v>
      </c>
      <c r="E13" s="37"/>
      <c r="F13" s="38">
        <v>23.154051000000003</v>
      </c>
      <c r="G13" s="38"/>
      <c r="H13" s="38"/>
      <c r="I13" s="38"/>
      <c r="J13" s="39"/>
      <c r="K13" s="38"/>
      <c r="L13" s="38"/>
      <c r="M13" s="40"/>
    </row>
    <row r="14" spans="1:13" x14ac:dyDescent="0.25">
      <c r="A14" s="33" t="s">
        <v>8</v>
      </c>
      <c r="B14" s="34">
        <v>8.11</v>
      </c>
      <c r="C14" s="35">
        <f t="shared" si="1"/>
        <v>0.81099999999999994</v>
      </c>
      <c r="D14" s="36">
        <f t="shared" si="0"/>
        <v>8.9372199999999982</v>
      </c>
      <c r="E14" s="37"/>
      <c r="F14" s="38">
        <v>24.255174999999998</v>
      </c>
      <c r="G14" s="38"/>
      <c r="H14" s="38"/>
      <c r="I14" s="38"/>
      <c r="J14" s="39"/>
      <c r="K14" s="38"/>
      <c r="L14" s="38"/>
      <c r="M14" s="40"/>
    </row>
    <row r="15" spans="1:13" x14ac:dyDescent="0.25">
      <c r="A15" s="33" t="s">
        <v>9</v>
      </c>
      <c r="B15" s="34">
        <v>8.1</v>
      </c>
      <c r="C15" s="35">
        <f t="shared" si="1"/>
        <v>0.80999999999999994</v>
      </c>
      <c r="D15" s="36">
        <f t="shared" si="0"/>
        <v>8.9261999999999997</v>
      </c>
      <c r="E15" s="37"/>
      <c r="F15" s="38">
        <v>25.343259000000003</v>
      </c>
      <c r="G15" s="38"/>
      <c r="H15" s="38"/>
      <c r="I15" s="38"/>
      <c r="J15" s="39">
        <f>1.49*14.7</f>
        <v>21.902999999999999</v>
      </c>
      <c r="K15" s="38"/>
      <c r="L15" s="38"/>
      <c r="M15" s="40"/>
    </row>
    <row r="16" spans="1:13" x14ac:dyDescent="0.25">
      <c r="A16" s="33" t="s">
        <v>10</v>
      </c>
      <c r="B16" s="34">
        <v>10.1</v>
      </c>
      <c r="C16" s="35">
        <f t="shared" si="1"/>
        <v>1.01</v>
      </c>
      <c r="D16" s="36">
        <f>C16*11.02</f>
        <v>11.1302</v>
      </c>
      <c r="E16" s="37"/>
      <c r="F16" s="38">
        <v>30.102084999999992</v>
      </c>
      <c r="G16" s="38"/>
      <c r="H16" s="38"/>
      <c r="I16" s="38"/>
      <c r="J16" s="39"/>
      <c r="K16" s="38"/>
      <c r="L16" s="38"/>
      <c r="M16" s="40"/>
    </row>
    <row r="17" spans="1:13" x14ac:dyDescent="0.25">
      <c r="A17" s="33" t="s">
        <v>11</v>
      </c>
      <c r="B17" s="34">
        <v>11</v>
      </c>
      <c r="C17" s="35">
        <f t="shared" si="1"/>
        <v>1.1000000000000001</v>
      </c>
      <c r="D17" s="36">
        <f t="shared" ref="D17:D26" si="2">C17*11.02</f>
        <v>12.122</v>
      </c>
      <c r="E17" s="37"/>
      <c r="F17" s="38">
        <v>33.063099999999999</v>
      </c>
      <c r="G17" s="38"/>
      <c r="H17" s="38"/>
      <c r="I17" s="38"/>
      <c r="J17" s="39"/>
      <c r="K17" s="38"/>
      <c r="L17" s="38"/>
      <c r="M17" s="40"/>
    </row>
    <row r="18" spans="1:13" x14ac:dyDescent="0.25">
      <c r="A18" s="33" t="s">
        <v>12</v>
      </c>
      <c r="B18" s="34">
        <v>15</v>
      </c>
      <c r="C18" s="35">
        <f t="shared" si="1"/>
        <v>1.5</v>
      </c>
      <c r="D18" s="36">
        <f t="shared" si="2"/>
        <v>16.53</v>
      </c>
      <c r="E18" s="37"/>
      <c r="F18" s="38">
        <v>39.683695000000007</v>
      </c>
      <c r="G18" s="38"/>
      <c r="H18" s="38"/>
      <c r="I18" s="38"/>
      <c r="J18" s="39"/>
      <c r="K18" s="38"/>
      <c r="L18" s="38"/>
      <c r="M18" s="40"/>
    </row>
    <row r="19" spans="1:13" x14ac:dyDescent="0.25">
      <c r="A19" s="33" t="s">
        <v>13</v>
      </c>
      <c r="B19" s="34">
        <v>16</v>
      </c>
      <c r="C19" s="35">
        <f t="shared" si="1"/>
        <v>1.6</v>
      </c>
      <c r="D19" s="36">
        <f t="shared" si="2"/>
        <v>17.632000000000001</v>
      </c>
      <c r="E19" s="37"/>
      <c r="F19" s="38">
        <v>39.687497999999998</v>
      </c>
      <c r="G19" s="38"/>
      <c r="H19" s="38"/>
      <c r="I19" s="38"/>
      <c r="J19" s="39"/>
      <c r="K19" s="38"/>
      <c r="L19" s="38"/>
      <c r="M19" s="40"/>
    </row>
    <row r="20" spans="1:13" x14ac:dyDescent="0.25">
      <c r="A20" s="33" t="s">
        <v>14</v>
      </c>
      <c r="B20" s="34">
        <v>17.600000000000001</v>
      </c>
      <c r="C20" s="35">
        <f t="shared" si="1"/>
        <v>1.7600000000000002</v>
      </c>
      <c r="D20" s="36">
        <f t="shared" si="2"/>
        <v>19.395200000000003</v>
      </c>
      <c r="E20" s="37"/>
      <c r="F20" s="38">
        <v>41.336273999999996</v>
      </c>
      <c r="G20" s="38"/>
      <c r="H20" s="38"/>
      <c r="I20" s="38"/>
      <c r="J20" s="39">
        <f>1.54*14.7</f>
        <v>22.637999999999998</v>
      </c>
      <c r="K20" s="38"/>
      <c r="L20" s="38"/>
      <c r="M20" s="40"/>
    </row>
    <row r="21" spans="1:13" x14ac:dyDescent="0.25">
      <c r="A21" s="33" t="s">
        <v>15</v>
      </c>
      <c r="B21" s="34">
        <v>19</v>
      </c>
      <c r="C21" s="35">
        <f t="shared" si="1"/>
        <v>1.9</v>
      </c>
      <c r="D21" s="36">
        <f t="shared" si="2"/>
        <v>20.937999999999999</v>
      </c>
      <c r="E21" s="37"/>
      <c r="F21" s="38">
        <v>44.63533000000001</v>
      </c>
      <c r="G21" s="38"/>
      <c r="H21" s="38"/>
      <c r="I21" s="38"/>
      <c r="J21" s="39"/>
      <c r="K21" s="38"/>
      <c r="L21" s="38"/>
      <c r="M21" s="40"/>
    </row>
    <row r="22" spans="1:13" x14ac:dyDescent="0.25">
      <c r="A22" s="33" t="s">
        <v>16</v>
      </c>
      <c r="B22" s="34">
        <v>22.6</v>
      </c>
      <c r="C22" s="35">
        <f t="shared" si="1"/>
        <v>2.2600000000000002</v>
      </c>
      <c r="D22" s="36">
        <f t="shared" si="2"/>
        <v>24.905200000000001</v>
      </c>
      <c r="E22" s="37"/>
      <c r="F22" s="38">
        <v>45.193629999999999</v>
      </c>
      <c r="G22" s="38"/>
      <c r="H22" s="38"/>
      <c r="I22" s="38"/>
      <c r="J22" s="39"/>
      <c r="K22" s="38"/>
      <c r="L22" s="38"/>
      <c r="M22" s="40"/>
    </row>
    <row r="23" spans="1:13" x14ac:dyDescent="0.25">
      <c r="A23" s="33" t="s">
        <v>17</v>
      </c>
      <c r="B23" s="34">
        <v>21.3</v>
      </c>
      <c r="C23" s="35">
        <f t="shared" si="1"/>
        <v>2.13</v>
      </c>
      <c r="D23" s="36">
        <f t="shared" si="2"/>
        <v>23.472599999999996</v>
      </c>
      <c r="E23" s="37"/>
      <c r="F23" s="38">
        <v>47.392218999999997</v>
      </c>
      <c r="G23" s="38"/>
      <c r="H23" s="38">
        <v>50.71</v>
      </c>
      <c r="I23" s="38"/>
      <c r="J23" s="39"/>
      <c r="K23" s="38"/>
      <c r="L23" s="38"/>
      <c r="M23" s="40"/>
    </row>
    <row r="24" spans="1:13" x14ac:dyDescent="0.25">
      <c r="A24" s="33" t="s">
        <v>18</v>
      </c>
      <c r="B24" s="34">
        <v>22</v>
      </c>
      <c r="C24" s="35">
        <f t="shared" si="1"/>
        <v>2.2000000000000002</v>
      </c>
      <c r="D24" s="36">
        <f t="shared" si="2"/>
        <v>24.244</v>
      </c>
      <c r="E24" s="37"/>
      <c r="F24" s="38">
        <v>47.402111999999995</v>
      </c>
      <c r="G24" s="38"/>
      <c r="H24" s="38">
        <v>50.71</v>
      </c>
      <c r="I24" s="38"/>
      <c r="J24" s="39"/>
      <c r="K24" s="38"/>
      <c r="L24" s="38"/>
      <c r="M24" s="40"/>
    </row>
    <row r="25" spans="1:13" x14ac:dyDescent="0.25">
      <c r="A25" s="33" t="s">
        <v>19</v>
      </c>
      <c r="B25" s="34">
        <v>22</v>
      </c>
      <c r="C25" s="35">
        <f t="shared" si="1"/>
        <v>2.2000000000000002</v>
      </c>
      <c r="D25" s="36">
        <f t="shared" si="2"/>
        <v>24.244</v>
      </c>
      <c r="E25" s="37"/>
      <c r="F25" s="38">
        <v>51.797966999999993</v>
      </c>
      <c r="G25" s="38"/>
      <c r="H25" s="38">
        <v>44.09</v>
      </c>
      <c r="I25" s="38"/>
      <c r="J25" s="39">
        <f>2.54*14.7</f>
        <v>37.338000000000001</v>
      </c>
      <c r="K25" s="38"/>
      <c r="L25" s="38"/>
      <c r="M25" s="40"/>
    </row>
    <row r="26" spans="1:13" x14ac:dyDescent="0.25">
      <c r="A26" s="33" t="s">
        <v>20</v>
      </c>
      <c r="B26" s="34">
        <v>25</v>
      </c>
      <c r="C26" s="35">
        <f t="shared" si="1"/>
        <v>2.5</v>
      </c>
      <c r="D26" s="36">
        <f t="shared" si="2"/>
        <v>27.549999999999997</v>
      </c>
      <c r="E26" s="37"/>
      <c r="F26" s="38">
        <v>55.664783999999997</v>
      </c>
      <c r="G26" s="38"/>
      <c r="H26" s="38">
        <v>47.95</v>
      </c>
      <c r="I26" s="38"/>
      <c r="J26" s="39"/>
      <c r="K26" s="38"/>
      <c r="L26" s="38"/>
      <c r="M26" s="40"/>
    </row>
    <row r="27" spans="1:13" x14ac:dyDescent="0.25">
      <c r="A27" s="33" t="s">
        <v>21</v>
      </c>
      <c r="B27" s="34">
        <v>28.6</v>
      </c>
      <c r="C27" s="35">
        <f t="shared" si="1"/>
        <v>2.8600000000000003</v>
      </c>
      <c r="D27" s="36">
        <f>C27*11.02</f>
        <v>31.517200000000003</v>
      </c>
      <c r="E27" s="37"/>
      <c r="F27" s="38">
        <v>59.620829999999998</v>
      </c>
      <c r="G27" s="38"/>
      <c r="H27" s="38">
        <v>47.95</v>
      </c>
      <c r="I27" s="38"/>
      <c r="J27" s="39"/>
      <c r="K27" s="38"/>
      <c r="L27" s="38"/>
      <c r="M27" s="40"/>
    </row>
    <row r="28" spans="1:13" x14ac:dyDescent="0.25">
      <c r="A28" s="33" t="s">
        <v>22</v>
      </c>
      <c r="B28" s="34">
        <v>30</v>
      </c>
      <c r="C28" s="35">
        <f t="shared" si="1"/>
        <v>3</v>
      </c>
      <c r="D28" s="36">
        <f t="shared" ref="D28:D30" si="3">C28*11.02</f>
        <v>33.06</v>
      </c>
      <c r="E28" s="37"/>
      <c r="F28" s="38">
        <v>60.619416000000001</v>
      </c>
      <c r="G28" s="38"/>
      <c r="H28" s="38">
        <v>50.16</v>
      </c>
      <c r="I28" s="38"/>
      <c r="J28" s="39"/>
      <c r="K28" s="38"/>
      <c r="L28" s="38"/>
      <c r="M28" s="40"/>
    </row>
    <row r="29" spans="1:13" x14ac:dyDescent="0.25">
      <c r="A29" s="33" t="s">
        <v>23</v>
      </c>
      <c r="B29" s="34">
        <v>32</v>
      </c>
      <c r="C29" s="35">
        <f t="shared" si="1"/>
        <v>3.2</v>
      </c>
      <c r="D29" s="36">
        <f t="shared" si="3"/>
        <v>35.264000000000003</v>
      </c>
      <c r="E29" s="37"/>
      <c r="F29" s="38">
        <v>59.625678000000001</v>
      </c>
      <c r="G29" s="38"/>
      <c r="H29" s="38">
        <v>50.16</v>
      </c>
      <c r="I29" s="38"/>
      <c r="J29" s="39"/>
      <c r="K29" s="38"/>
      <c r="L29" s="38"/>
      <c r="M29" s="40"/>
    </row>
    <row r="30" spans="1:13" x14ac:dyDescent="0.25">
      <c r="A30" s="33" t="s">
        <v>24</v>
      </c>
      <c r="B30" s="34">
        <v>31</v>
      </c>
      <c r="C30" s="35">
        <f t="shared" si="1"/>
        <v>3.1</v>
      </c>
      <c r="D30" s="36">
        <f t="shared" si="3"/>
        <v>34.161999999999999</v>
      </c>
      <c r="E30" s="37"/>
      <c r="F30" s="38">
        <v>58.739519999999999</v>
      </c>
      <c r="G30" s="38"/>
      <c r="H30" s="38">
        <v>49.04</v>
      </c>
      <c r="I30" s="38"/>
      <c r="J30" s="38">
        <v>30.72</v>
      </c>
      <c r="K30" s="38"/>
      <c r="L30" s="38">
        <v>26.01</v>
      </c>
      <c r="M30" s="40"/>
    </row>
    <row r="31" spans="1:13" x14ac:dyDescent="0.25">
      <c r="A31" s="33" t="s">
        <v>25</v>
      </c>
      <c r="B31" s="34">
        <v>30.3</v>
      </c>
      <c r="C31" s="35">
        <f t="shared" si="1"/>
        <v>3.0300000000000002</v>
      </c>
      <c r="D31" s="36">
        <f>C31*11.02</f>
        <v>33.390599999999999</v>
      </c>
      <c r="E31" s="37"/>
      <c r="F31" s="38">
        <v>55.56</v>
      </c>
      <c r="G31" s="38">
        <v>51.57</v>
      </c>
      <c r="H31" s="38">
        <v>46.85</v>
      </c>
      <c r="I31" s="38"/>
      <c r="J31" s="38">
        <v>30.72</v>
      </c>
      <c r="K31" s="38"/>
      <c r="L31" s="38">
        <v>26.01</v>
      </c>
      <c r="M31" s="40"/>
    </row>
    <row r="32" spans="1:13" x14ac:dyDescent="0.25">
      <c r="A32" s="41"/>
      <c r="B32" s="42"/>
      <c r="C32" s="43"/>
      <c r="D32" s="44" t="s">
        <v>90</v>
      </c>
      <c r="E32" s="44" t="s">
        <v>91</v>
      </c>
      <c r="F32" s="45"/>
      <c r="G32" s="45"/>
      <c r="H32" s="45"/>
      <c r="I32" s="45"/>
      <c r="J32" s="45"/>
      <c r="K32" s="45"/>
      <c r="L32" s="45"/>
      <c r="M32" s="45"/>
    </row>
    <row r="33" spans="1:13" x14ac:dyDescent="0.25">
      <c r="A33" s="33" t="s">
        <v>26</v>
      </c>
      <c r="B33" s="34"/>
      <c r="C33" s="35"/>
      <c r="D33" s="46">
        <v>31.34</v>
      </c>
      <c r="E33" s="47">
        <v>31.34</v>
      </c>
      <c r="F33" s="38">
        <v>55.546585000000007</v>
      </c>
      <c r="G33" s="38">
        <f>4.09*11.02</f>
        <v>45.071799999999996</v>
      </c>
      <c r="H33" s="38"/>
      <c r="I33" s="38"/>
      <c r="J33" s="38">
        <v>31.45</v>
      </c>
      <c r="K33" s="38"/>
      <c r="L33" s="38">
        <v>28.22</v>
      </c>
      <c r="M33" s="40"/>
    </row>
    <row r="34" spans="1:13" x14ac:dyDescent="0.25">
      <c r="A34" s="33" t="s">
        <v>27</v>
      </c>
      <c r="B34" s="34"/>
      <c r="C34" s="35"/>
      <c r="D34" s="46">
        <v>31.29</v>
      </c>
      <c r="E34" s="47">
        <v>30.74</v>
      </c>
      <c r="F34" s="38">
        <v>56.101053</v>
      </c>
      <c r="G34" s="38">
        <f>3.73*11.02</f>
        <v>41.104599999999998</v>
      </c>
      <c r="H34" s="38">
        <v>46.3</v>
      </c>
      <c r="I34" s="38"/>
      <c r="J34" s="38">
        <v>32.92</v>
      </c>
      <c r="K34" s="38"/>
      <c r="L34" s="38">
        <v>28.22</v>
      </c>
      <c r="M34" s="40"/>
    </row>
    <row r="35" spans="1:13" x14ac:dyDescent="0.25">
      <c r="A35" s="33" t="s">
        <v>28</v>
      </c>
      <c r="B35" s="34"/>
      <c r="C35" s="35"/>
      <c r="D35" s="46">
        <v>31.79</v>
      </c>
      <c r="E35" s="47">
        <v>31.24</v>
      </c>
      <c r="F35" s="38">
        <v>56.427329000000007</v>
      </c>
      <c r="G35" s="38">
        <f>3.38*11.02</f>
        <v>37.247599999999998</v>
      </c>
      <c r="H35" s="38">
        <v>46.3</v>
      </c>
      <c r="I35" s="38"/>
      <c r="J35" s="38">
        <v>32.92</v>
      </c>
      <c r="K35" s="38"/>
      <c r="L35" s="38">
        <v>28.81</v>
      </c>
      <c r="M35" s="40"/>
    </row>
    <row r="36" spans="1:13" x14ac:dyDescent="0.25">
      <c r="A36" s="33" t="s">
        <v>29</v>
      </c>
      <c r="B36" s="34"/>
      <c r="C36" s="35"/>
      <c r="D36" s="46">
        <v>31.66</v>
      </c>
      <c r="E36" s="47">
        <v>30.89</v>
      </c>
      <c r="F36" s="38">
        <v>56.829037999999997</v>
      </c>
      <c r="G36" s="38">
        <f>3.78*11.02</f>
        <v>41.6556</v>
      </c>
      <c r="H36" s="38">
        <v>48.5</v>
      </c>
      <c r="I36" s="38"/>
      <c r="J36" s="38">
        <v>32.92</v>
      </c>
      <c r="K36" s="38"/>
      <c r="L36" s="38">
        <v>28.81</v>
      </c>
      <c r="M36" s="40"/>
    </row>
    <row r="37" spans="1:13" x14ac:dyDescent="0.25">
      <c r="A37" s="33" t="s">
        <v>30</v>
      </c>
      <c r="B37" s="34"/>
      <c r="C37" s="35"/>
      <c r="D37" s="46">
        <v>32.44</v>
      </c>
      <c r="E37" s="47">
        <v>31.05</v>
      </c>
      <c r="F37" s="38">
        <v>56.455371</v>
      </c>
      <c r="G37" s="38">
        <f>3.64*11.02</f>
        <v>40.1128</v>
      </c>
      <c r="H37" s="38">
        <v>47.23</v>
      </c>
      <c r="I37" s="38"/>
      <c r="J37" s="38">
        <v>32.92</v>
      </c>
      <c r="K37" s="38"/>
      <c r="L37" s="38">
        <v>28.88</v>
      </c>
      <c r="M37" s="40"/>
    </row>
    <row r="38" spans="1:13" x14ac:dyDescent="0.25">
      <c r="A38" s="33" t="s">
        <v>31</v>
      </c>
      <c r="B38" s="34"/>
      <c r="C38" s="35"/>
      <c r="D38" s="46">
        <v>32.19</v>
      </c>
      <c r="E38" s="47">
        <v>30.53</v>
      </c>
      <c r="F38" s="38">
        <v>56.59544799999999</v>
      </c>
      <c r="G38" s="38">
        <f>4.31*11.02</f>
        <v>47.496199999999995</v>
      </c>
      <c r="H38" s="38">
        <v>48.5</v>
      </c>
      <c r="I38" s="38"/>
      <c r="J38" s="38">
        <v>31.53</v>
      </c>
      <c r="K38" s="38"/>
      <c r="L38" s="38">
        <v>27.41</v>
      </c>
      <c r="M38" s="40"/>
    </row>
    <row r="39" spans="1:13" x14ac:dyDescent="0.25">
      <c r="A39" s="33" t="s">
        <v>32</v>
      </c>
      <c r="B39" s="34"/>
      <c r="C39" s="35"/>
      <c r="D39" s="46">
        <v>32.47</v>
      </c>
      <c r="E39" s="47">
        <v>30.47</v>
      </c>
      <c r="F39" s="38">
        <v>59.584271999999991</v>
      </c>
      <c r="G39" s="38">
        <f>3.45*11.02</f>
        <v>38.018999999999998</v>
      </c>
      <c r="H39" s="38">
        <v>48.5</v>
      </c>
      <c r="I39" s="38"/>
      <c r="J39" s="38">
        <v>33.14</v>
      </c>
      <c r="K39" s="38"/>
      <c r="L39" s="38">
        <v>26.82</v>
      </c>
      <c r="M39" s="40"/>
    </row>
    <row r="40" spans="1:13" x14ac:dyDescent="0.25">
      <c r="A40" s="33" t="s">
        <v>33</v>
      </c>
      <c r="B40" s="34"/>
      <c r="C40" s="35"/>
      <c r="D40" s="46">
        <v>32.39</v>
      </c>
      <c r="E40" s="47">
        <v>30.45</v>
      </c>
      <c r="F40" s="38">
        <v>59.58717200000001</v>
      </c>
      <c r="G40" s="38">
        <f>3.47*11.02</f>
        <v>38.239400000000003</v>
      </c>
      <c r="H40" s="38">
        <v>55.12</v>
      </c>
      <c r="I40" s="38"/>
      <c r="J40" s="38">
        <v>37.99</v>
      </c>
      <c r="K40" s="38"/>
      <c r="L40" s="38">
        <v>26.97</v>
      </c>
      <c r="M40" s="40"/>
    </row>
    <row r="41" spans="1:13" x14ac:dyDescent="0.25">
      <c r="A41" s="33" t="s">
        <v>34</v>
      </c>
      <c r="B41" s="34"/>
      <c r="C41" s="35"/>
      <c r="D41" s="46">
        <v>32.130000000000003</v>
      </c>
      <c r="E41" s="47">
        <v>29.35</v>
      </c>
      <c r="F41" s="38">
        <v>62.658174999999993</v>
      </c>
      <c r="G41" s="38">
        <f>3.42*11.02</f>
        <v>37.688399999999994</v>
      </c>
      <c r="H41" s="38">
        <v>55.12</v>
      </c>
      <c r="I41" s="38"/>
      <c r="J41" s="38">
        <v>37.99</v>
      </c>
      <c r="K41" s="38"/>
      <c r="L41" s="38">
        <v>26.97</v>
      </c>
      <c r="M41" s="40"/>
    </row>
    <row r="42" spans="1:13" x14ac:dyDescent="0.25">
      <c r="A42" s="33" t="s">
        <v>35</v>
      </c>
      <c r="B42" s="34"/>
      <c r="C42" s="35"/>
      <c r="D42" s="46">
        <v>32.19</v>
      </c>
      <c r="E42" s="47">
        <v>29.21</v>
      </c>
      <c r="F42" s="38">
        <v>65.843127999999993</v>
      </c>
      <c r="G42" s="38">
        <f>3.61*11.02</f>
        <v>39.782199999999996</v>
      </c>
      <c r="H42" s="38">
        <v>56.22</v>
      </c>
      <c r="I42" s="38"/>
      <c r="J42" s="38">
        <v>40.200000000000003</v>
      </c>
      <c r="K42" s="38"/>
      <c r="L42" s="38">
        <v>27.7</v>
      </c>
      <c r="M42" s="40"/>
    </row>
    <row r="43" spans="1:13" x14ac:dyDescent="0.25">
      <c r="A43" s="33" t="s">
        <v>36</v>
      </c>
      <c r="B43" s="34"/>
      <c r="C43" s="35"/>
      <c r="D43" s="46">
        <v>34.270000000000003</v>
      </c>
      <c r="E43" s="47">
        <v>30.91</v>
      </c>
      <c r="F43" s="38">
        <v>65.753354999999999</v>
      </c>
      <c r="G43" s="38">
        <f>3.25*11.02</f>
        <v>35.814999999999998</v>
      </c>
      <c r="H43" s="38">
        <v>57.59</v>
      </c>
      <c r="I43" s="38"/>
      <c r="J43" s="38">
        <v>42.26</v>
      </c>
      <c r="K43" s="38"/>
      <c r="L43" s="38">
        <v>29.03</v>
      </c>
      <c r="M43" s="40"/>
    </row>
    <row r="44" spans="1:13" x14ac:dyDescent="0.25">
      <c r="A44" s="33" t="s">
        <v>37</v>
      </c>
      <c r="B44" s="34"/>
      <c r="C44" s="35"/>
      <c r="D44" s="46">
        <v>34.07</v>
      </c>
      <c r="E44" s="47">
        <v>30.69</v>
      </c>
      <c r="F44" s="38">
        <v>65.759963999999997</v>
      </c>
      <c r="G44" s="38">
        <f>3.76*11.02</f>
        <v>41.435199999999995</v>
      </c>
      <c r="H44" s="38">
        <v>69.319999999999993</v>
      </c>
      <c r="I44" s="38"/>
      <c r="J44" s="38">
        <v>41.52</v>
      </c>
      <c r="K44" s="38"/>
      <c r="L44" s="38">
        <v>28.88</v>
      </c>
      <c r="M44" s="40"/>
    </row>
    <row r="45" spans="1:13" x14ac:dyDescent="0.25">
      <c r="A45" s="33" t="s">
        <v>38</v>
      </c>
      <c r="B45" s="34"/>
      <c r="C45" s="35"/>
      <c r="D45" s="46">
        <v>34.78</v>
      </c>
      <c r="E45" s="47">
        <v>31.41</v>
      </c>
      <c r="F45" s="38">
        <v>67.25</v>
      </c>
      <c r="G45" s="38">
        <f>5.1*11.02</f>
        <v>56.201999999999991</v>
      </c>
      <c r="H45" s="38">
        <v>75.209999999999994</v>
      </c>
      <c r="I45" s="38"/>
      <c r="J45" s="38">
        <v>46.3</v>
      </c>
      <c r="K45" s="38"/>
      <c r="L45" s="38">
        <v>28.88</v>
      </c>
      <c r="M45" s="40"/>
    </row>
    <row r="46" spans="1:13" x14ac:dyDescent="0.25">
      <c r="A46" s="33" t="s">
        <v>39</v>
      </c>
      <c r="B46" s="34"/>
      <c r="C46" s="35"/>
      <c r="D46" s="46">
        <v>37.020000000000003</v>
      </c>
      <c r="E46" s="47">
        <v>33.49</v>
      </c>
      <c r="F46" s="38">
        <v>68.17</v>
      </c>
      <c r="G46" s="38">
        <v>35.409999999999997</v>
      </c>
      <c r="H46" s="38">
        <v>74.31</v>
      </c>
      <c r="I46" s="38"/>
      <c r="J46" s="38">
        <v>46.3</v>
      </c>
      <c r="K46" s="38"/>
      <c r="L46" s="38">
        <v>28.88</v>
      </c>
      <c r="M46" s="40"/>
    </row>
    <row r="47" spans="1:13" x14ac:dyDescent="0.25">
      <c r="A47" s="33" t="s">
        <v>40</v>
      </c>
      <c r="B47" s="34"/>
      <c r="C47" s="35"/>
      <c r="D47" s="46">
        <v>37.68</v>
      </c>
      <c r="E47" s="47">
        <v>33.49</v>
      </c>
      <c r="F47" s="38">
        <v>71.31</v>
      </c>
      <c r="G47" s="38">
        <v>34.93</v>
      </c>
      <c r="H47" s="38">
        <v>78.61</v>
      </c>
      <c r="I47" s="38"/>
      <c r="J47" s="38">
        <v>46.26</v>
      </c>
      <c r="K47" s="38"/>
      <c r="L47" s="38">
        <v>61.4</v>
      </c>
      <c r="M47" s="40"/>
    </row>
    <row r="48" spans="1:13" x14ac:dyDescent="0.25">
      <c r="A48" s="33" t="s">
        <v>41</v>
      </c>
      <c r="B48" s="34"/>
      <c r="C48" s="35"/>
      <c r="D48" s="46">
        <v>37.92</v>
      </c>
      <c r="E48" s="47">
        <v>35.270000000000003</v>
      </c>
      <c r="F48" s="38">
        <v>73.58</v>
      </c>
      <c r="G48" s="38">
        <v>32.67</v>
      </c>
      <c r="H48" s="38">
        <v>87.57</v>
      </c>
      <c r="I48" s="38"/>
      <c r="J48" s="38">
        <v>46.26</v>
      </c>
      <c r="K48" s="38"/>
      <c r="L48" s="38">
        <v>64.34</v>
      </c>
      <c r="M48" s="40"/>
    </row>
    <row r="49" spans="1:13" x14ac:dyDescent="0.25">
      <c r="A49" s="33" t="s">
        <v>42</v>
      </c>
      <c r="B49" s="34"/>
      <c r="C49" s="35"/>
      <c r="D49" s="46">
        <v>39</v>
      </c>
      <c r="E49" s="47">
        <v>37.65</v>
      </c>
      <c r="F49" s="38">
        <v>88.09</v>
      </c>
      <c r="G49" s="38">
        <v>59.46</v>
      </c>
      <c r="H49" s="38">
        <v>96.75</v>
      </c>
      <c r="I49" s="38"/>
      <c r="J49" s="38">
        <v>54.46</v>
      </c>
      <c r="K49" s="38"/>
      <c r="L49" s="38">
        <v>74.34</v>
      </c>
      <c r="M49" s="40"/>
    </row>
    <row r="50" spans="1:13" x14ac:dyDescent="0.25">
      <c r="A50" s="33" t="s">
        <v>43</v>
      </c>
      <c r="B50" s="34"/>
      <c r="C50" s="35"/>
      <c r="D50" s="46">
        <v>43.5</v>
      </c>
      <c r="E50" s="47">
        <v>43.5</v>
      </c>
      <c r="F50" s="38">
        <v>101.21</v>
      </c>
      <c r="G50" s="38">
        <v>60.84</v>
      </c>
      <c r="H50" s="38">
        <v>111.49</v>
      </c>
      <c r="I50" s="38"/>
      <c r="J50" s="38">
        <v>68.95</v>
      </c>
      <c r="K50" s="38"/>
      <c r="L50" s="38">
        <v>88.34</v>
      </c>
      <c r="M50" s="40"/>
    </row>
    <row r="51" spans="1:13" x14ac:dyDescent="0.25">
      <c r="A51" s="33" t="s">
        <v>44</v>
      </c>
      <c r="B51" s="34"/>
      <c r="C51" s="35"/>
      <c r="D51" s="46">
        <v>47</v>
      </c>
      <c r="E51" s="47">
        <v>47</v>
      </c>
      <c r="F51" s="38">
        <v>107.8</v>
      </c>
      <c r="G51" s="38">
        <v>63.21</v>
      </c>
      <c r="H51" s="38">
        <v>143.6</v>
      </c>
      <c r="I51" s="38">
        <v>137</v>
      </c>
      <c r="J51" s="38">
        <v>68.16</v>
      </c>
      <c r="K51" s="38"/>
      <c r="L51" s="38">
        <v>100.08</v>
      </c>
      <c r="M51" s="40"/>
    </row>
    <row r="52" spans="1:13" x14ac:dyDescent="0.25">
      <c r="A52" s="33" t="s">
        <v>45</v>
      </c>
      <c r="B52" s="34"/>
      <c r="C52" s="35"/>
      <c r="D52" s="46">
        <v>50</v>
      </c>
      <c r="E52" s="47">
        <v>50</v>
      </c>
      <c r="F52" s="38">
        <v>121.35</v>
      </c>
      <c r="G52" s="38">
        <v>71.819999999999993</v>
      </c>
      <c r="H52" s="38">
        <v>170.25</v>
      </c>
      <c r="I52" s="38">
        <v>160.80000000000001</v>
      </c>
      <c r="J52" s="38">
        <v>71.16</v>
      </c>
      <c r="K52" s="38"/>
      <c r="L52" s="38">
        <v>104.89</v>
      </c>
      <c r="M52" s="40"/>
    </row>
    <row r="53" spans="1:13" x14ac:dyDescent="0.25">
      <c r="A53" s="33" t="s">
        <v>46</v>
      </c>
      <c r="B53" s="34"/>
      <c r="C53" s="35"/>
      <c r="D53" s="46">
        <v>59</v>
      </c>
      <c r="E53" s="47">
        <v>59</v>
      </c>
      <c r="F53" s="38">
        <v>121.35</v>
      </c>
      <c r="G53" s="38">
        <v>80.5</v>
      </c>
      <c r="H53" s="38">
        <v>178.78</v>
      </c>
      <c r="I53" s="38">
        <v>181.73</v>
      </c>
      <c r="J53" s="38">
        <v>72.41</v>
      </c>
      <c r="K53" s="38"/>
      <c r="L53" s="38">
        <v>104.89</v>
      </c>
      <c r="M53" s="40"/>
    </row>
    <row r="54" spans="1:13" x14ac:dyDescent="0.25">
      <c r="A54" s="33" t="s">
        <v>47</v>
      </c>
      <c r="B54" s="34"/>
      <c r="C54" s="35"/>
      <c r="D54" s="46">
        <v>71.5</v>
      </c>
      <c r="E54" s="47">
        <v>71.5</v>
      </c>
      <c r="F54" s="38">
        <v>136.35</v>
      </c>
      <c r="G54" s="38">
        <v>76.39</v>
      </c>
      <c r="H54" s="38">
        <v>179.52</v>
      </c>
      <c r="I54" s="38">
        <v>195.97</v>
      </c>
      <c r="J54" s="38">
        <v>85.53</v>
      </c>
      <c r="K54" s="38"/>
      <c r="L54" s="38">
        <v>115.58</v>
      </c>
      <c r="M54" s="40"/>
    </row>
    <row r="55" spans="1:13" x14ac:dyDescent="0.25">
      <c r="A55" s="33" t="s">
        <v>48</v>
      </c>
      <c r="B55" s="34"/>
      <c r="C55" s="35"/>
      <c r="D55" s="46">
        <v>83.1</v>
      </c>
      <c r="E55" s="47">
        <v>83.1</v>
      </c>
      <c r="F55" s="38">
        <v>185.21</v>
      </c>
      <c r="G55" s="38">
        <v>83.73</v>
      </c>
      <c r="H55" s="38">
        <v>218.51</v>
      </c>
      <c r="I55" s="38">
        <v>227.07</v>
      </c>
      <c r="J55" s="38">
        <v>102.63</v>
      </c>
      <c r="K55" s="38"/>
      <c r="L55" s="38">
        <v>120.54</v>
      </c>
      <c r="M55" s="40"/>
    </row>
    <row r="56" spans="1:13" x14ac:dyDescent="0.25">
      <c r="A56" s="33" t="s">
        <v>49</v>
      </c>
      <c r="B56" s="34"/>
      <c r="C56" s="35"/>
      <c r="D56" s="46">
        <v>102.15</v>
      </c>
      <c r="E56" s="47">
        <v>102</v>
      </c>
      <c r="F56" s="38">
        <v>215.2</v>
      </c>
      <c r="G56" s="38">
        <v>91.19</v>
      </c>
      <c r="H56" s="38">
        <v>253.02</v>
      </c>
      <c r="I56" s="38">
        <v>251.06</v>
      </c>
      <c r="J56" s="38">
        <v>123.22</v>
      </c>
      <c r="K56" s="38"/>
      <c r="L56" s="38">
        <v>176.97</v>
      </c>
      <c r="M56" s="40"/>
    </row>
    <row r="57" spans="1:13" x14ac:dyDescent="0.25">
      <c r="A57" s="33" t="s">
        <v>50</v>
      </c>
      <c r="B57" s="34"/>
      <c r="C57" s="35"/>
      <c r="D57" s="46">
        <v>118.25</v>
      </c>
      <c r="E57" s="47">
        <v>115</v>
      </c>
      <c r="F57" s="38">
        <v>241.4</v>
      </c>
      <c r="G57" s="38">
        <v>94.97</v>
      </c>
      <c r="H57" s="38">
        <v>265.47000000000003</v>
      </c>
      <c r="I57" s="38">
        <v>294.13</v>
      </c>
      <c r="J57" s="38">
        <v>139</v>
      </c>
      <c r="K57" s="38"/>
      <c r="L57" s="38">
        <v>209.02</v>
      </c>
      <c r="M57" s="40"/>
    </row>
    <row r="58" spans="1:13" x14ac:dyDescent="0.25">
      <c r="A58" s="33" t="s">
        <v>51</v>
      </c>
      <c r="B58" s="34"/>
      <c r="C58" s="35"/>
      <c r="D58" s="46">
        <v>134.05000000000001</v>
      </c>
      <c r="E58" s="47">
        <v>134.05000000000001</v>
      </c>
      <c r="F58" s="38">
        <v>295</v>
      </c>
      <c r="G58" s="38">
        <v>135.27000000000001</v>
      </c>
      <c r="H58" s="38">
        <v>289.33999999999997</v>
      </c>
      <c r="I58" s="38">
        <v>303.45</v>
      </c>
      <c r="J58" s="38">
        <v>159</v>
      </c>
      <c r="K58" s="38"/>
      <c r="L58" s="38">
        <v>246.5</v>
      </c>
      <c r="M58" s="40"/>
    </row>
    <row r="59" spans="1:13" x14ac:dyDescent="0.25">
      <c r="A59" s="33" t="s">
        <v>52</v>
      </c>
      <c r="B59" s="34"/>
      <c r="C59" s="35"/>
      <c r="D59" s="46">
        <v>167.55</v>
      </c>
      <c r="E59" s="47">
        <v>167.55</v>
      </c>
      <c r="F59" s="38">
        <v>275</v>
      </c>
      <c r="G59" s="38">
        <v>191.33</v>
      </c>
      <c r="H59" s="38">
        <v>306.2</v>
      </c>
      <c r="I59" s="38">
        <v>340.1</v>
      </c>
      <c r="J59" s="38">
        <v>174</v>
      </c>
      <c r="K59" s="38"/>
      <c r="L59" s="38">
        <v>246.5</v>
      </c>
      <c r="M59" s="40"/>
    </row>
    <row r="60" spans="1:13" x14ac:dyDescent="0.25">
      <c r="A60" s="33" t="s">
        <v>53</v>
      </c>
      <c r="B60" s="34"/>
      <c r="C60" s="35"/>
      <c r="D60" s="46">
        <v>218.55</v>
      </c>
      <c r="E60" s="47">
        <v>214.6</v>
      </c>
      <c r="F60" s="38">
        <v>299</v>
      </c>
      <c r="G60" s="38">
        <v>197.36</v>
      </c>
      <c r="H60" s="38">
        <v>329</v>
      </c>
      <c r="I60" s="38">
        <v>360</v>
      </c>
      <c r="J60" s="38">
        <v>184</v>
      </c>
      <c r="K60" s="38"/>
      <c r="L60" s="38">
        <v>268</v>
      </c>
      <c r="M60" s="40"/>
    </row>
    <row r="61" spans="1:13" x14ac:dyDescent="0.25">
      <c r="A61" s="33" t="s">
        <v>54</v>
      </c>
      <c r="B61" s="34"/>
      <c r="C61" s="35"/>
      <c r="D61" s="46">
        <v>218.6</v>
      </c>
      <c r="E61" s="47">
        <v>214.65</v>
      </c>
      <c r="F61" s="38">
        <v>325</v>
      </c>
      <c r="G61" s="38">
        <v>180.52</v>
      </c>
      <c r="H61" s="38">
        <v>417.64</v>
      </c>
      <c r="I61" s="38">
        <v>404.31</v>
      </c>
      <c r="J61" s="38">
        <v>164</v>
      </c>
      <c r="K61" s="38"/>
      <c r="L61" s="38">
        <v>240</v>
      </c>
      <c r="M61" s="40"/>
    </row>
    <row r="62" spans="1:13" x14ac:dyDescent="0.25">
      <c r="A62" s="33" t="s">
        <v>55</v>
      </c>
      <c r="B62" s="34"/>
      <c r="C62" s="35"/>
      <c r="D62" s="46">
        <v>240.35</v>
      </c>
      <c r="E62" s="47">
        <v>225.27</v>
      </c>
      <c r="F62" s="38">
        <v>376.8</v>
      </c>
      <c r="G62" s="38">
        <v>189.49</v>
      </c>
      <c r="H62" s="38">
        <v>460.84</v>
      </c>
      <c r="I62" s="38">
        <v>408</v>
      </c>
      <c r="J62" s="38">
        <v>199.5</v>
      </c>
      <c r="K62" s="38"/>
      <c r="L62" s="38">
        <v>295</v>
      </c>
      <c r="M62" s="40"/>
    </row>
    <row r="63" spans="1:13" x14ac:dyDescent="0.25">
      <c r="A63" s="33" t="s">
        <v>56</v>
      </c>
      <c r="B63" s="34"/>
      <c r="C63" s="35"/>
      <c r="D63" s="46">
        <v>318</v>
      </c>
      <c r="E63" s="47">
        <v>306</v>
      </c>
      <c r="F63" s="38">
        <v>405</v>
      </c>
      <c r="G63" s="38">
        <v>192.4</v>
      </c>
      <c r="H63" s="38">
        <v>564.5</v>
      </c>
      <c r="I63" s="38">
        <v>524.54999999999995</v>
      </c>
      <c r="J63" s="38">
        <v>198.5</v>
      </c>
      <c r="K63" s="38"/>
      <c r="L63" s="38">
        <v>323.5</v>
      </c>
      <c r="M63" s="40"/>
    </row>
    <row r="64" spans="1:13" x14ac:dyDescent="0.25">
      <c r="A64" s="33" t="s">
        <v>57</v>
      </c>
      <c r="B64" s="34"/>
      <c r="C64" s="35"/>
      <c r="D64" s="46">
        <v>288</v>
      </c>
      <c r="E64" s="47">
        <v>283</v>
      </c>
      <c r="F64" s="38">
        <v>353.75</v>
      </c>
      <c r="G64" s="38">
        <v>205.21</v>
      </c>
      <c r="H64" s="38">
        <v>580.80999999999995</v>
      </c>
      <c r="I64" s="38">
        <v>528.34</v>
      </c>
      <c r="J64" s="38">
        <v>178</v>
      </c>
      <c r="K64" s="38"/>
      <c r="L64" s="38">
        <v>318</v>
      </c>
      <c r="M64" s="40"/>
    </row>
    <row r="65" spans="1:13" x14ac:dyDescent="0.25">
      <c r="A65" s="33" t="s">
        <v>58</v>
      </c>
      <c r="B65" s="34"/>
      <c r="C65" s="35"/>
      <c r="D65" s="46">
        <v>268</v>
      </c>
      <c r="E65" s="47">
        <v>263</v>
      </c>
      <c r="F65" s="38">
        <v>458.25</v>
      </c>
      <c r="G65" s="38">
        <v>205.47</v>
      </c>
      <c r="H65" s="38">
        <v>683.91</v>
      </c>
      <c r="I65" s="38">
        <v>589.87</v>
      </c>
      <c r="J65" s="38">
        <v>154.25</v>
      </c>
      <c r="K65" s="38"/>
      <c r="L65" s="38">
        <v>350</v>
      </c>
      <c r="M65" s="40"/>
    </row>
    <row r="66" spans="1:13" x14ac:dyDescent="0.25">
      <c r="A66" s="33" t="s">
        <v>59</v>
      </c>
      <c r="B66" s="34"/>
      <c r="C66" s="35"/>
      <c r="D66" s="46">
        <v>302.67</v>
      </c>
      <c r="E66" s="47">
        <v>302.67</v>
      </c>
      <c r="F66" s="38">
        <v>521.42999999999995</v>
      </c>
      <c r="G66" s="38">
        <v>231.83</v>
      </c>
      <c r="H66" s="38">
        <v>739.29</v>
      </c>
      <c r="I66" s="38">
        <v>614.34</v>
      </c>
      <c r="J66" s="38">
        <v>152.97999999999999</v>
      </c>
      <c r="K66" s="38"/>
      <c r="L66" s="38">
        <v>457.39</v>
      </c>
      <c r="M66" s="40"/>
    </row>
    <row r="67" spans="1:13" x14ac:dyDescent="0.25">
      <c r="A67" s="33" t="s">
        <v>60</v>
      </c>
      <c r="B67" s="34"/>
      <c r="C67" s="35"/>
      <c r="D67" s="46">
        <v>357.62</v>
      </c>
      <c r="E67" s="47">
        <v>357.62</v>
      </c>
      <c r="F67" s="38">
        <v>653.32000000000005</v>
      </c>
      <c r="G67" s="38">
        <v>295</v>
      </c>
      <c r="H67" s="38">
        <v>736.4</v>
      </c>
      <c r="I67" s="38">
        <v>723.28</v>
      </c>
      <c r="J67" s="38">
        <v>223.67</v>
      </c>
      <c r="K67" s="38"/>
      <c r="L67" s="38">
        <v>520.17999999999995</v>
      </c>
      <c r="M67" s="40"/>
    </row>
    <row r="68" spans="1:13" x14ac:dyDescent="0.25">
      <c r="A68" s="33" t="s">
        <v>61</v>
      </c>
      <c r="B68" s="34"/>
      <c r="C68" s="35"/>
      <c r="D68" s="46">
        <v>452.81</v>
      </c>
      <c r="E68" s="47">
        <v>452.81</v>
      </c>
      <c r="F68" s="38">
        <v>748.24</v>
      </c>
      <c r="G68" s="38">
        <v>475</v>
      </c>
      <c r="H68" s="38">
        <v>835.1</v>
      </c>
      <c r="I68" s="38">
        <v>863</v>
      </c>
      <c r="J68" s="38">
        <v>264.33999999999997</v>
      </c>
      <c r="K68" s="38"/>
      <c r="L68" s="38">
        <v>586.12</v>
      </c>
      <c r="M68" s="40"/>
    </row>
    <row r="69" spans="1:13" x14ac:dyDescent="0.25">
      <c r="A69" s="33" t="s">
        <v>62</v>
      </c>
      <c r="B69" s="34"/>
      <c r="C69" s="35"/>
      <c r="D69" s="46">
        <v>417</v>
      </c>
      <c r="E69" s="47">
        <v>417</v>
      </c>
      <c r="F69" s="38">
        <v>801.48</v>
      </c>
      <c r="G69" s="38">
        <v>466.37</v>
      </c>
      <c r="H69" s="38">
        <v>845</v>
      </c>
      <c r="I69" s="38">
        <v>843</v>
      </c>
      <c r="J69" s="38">
        <v>306.10000000000002</v>
      </c>
      <c r="K69" s="38"/>
      <c r="L69" s="38">
        <v>671.29</v>
      </c>
      <c r="M69" s="40"/>
    </row>
    <row r="70" spans="1:13" x14ac:dyDescent="0.25">
      <c r="A70" s="33" t="s">
        <v>63</v>
      </c>
      <c r="B70" s="34"/>
      <c r="C70" s="35"/>
      <c r="D70" s="46">
        <v>387.02</v>
      </c>
      <c r="E70" s="47">
        <v>387.02</v>
      </c>
      <c r="F70" s="38">
        <v>770.5</v>
      </c>
      <c r="G70" s="38">
        <v>357</v>
      </c>
      <c r="H70" s="38">
        <v>898</v>
      </c>
      <c r="I70" s="38">
        <v>859</v>
      </c>
      <c r="J70" s="38">
        <v>323.16000000000003</v>
      </c>
      <c r="K70" s="38"/>
      <c r="L70" s="38">
        <v>671.79</v>
      </c>
      <c r="M70" s="40"/>
    </row>
    <row r="71" spans="1:13" x14ac:dyDescent="0.25">
      <c r="A71" s="33" t="s">
        <v>64</v>
      </c>
      <c r="B71" s="34"/>
      <c r="C71" s="35"/>
      <c r="D71" s="46">
        <v>598.62</v>
      </c>
      <c r="E71" s="47">
        <v>598.62</v>
      </c>
      <c r="F71" s="38">
        <v>846.78</v>
      </c>
      <c r="G71" s="38">
        <v>482</v>
      </c>
      <c r="H71" s="38">
        <v>980</v>
      </c>
      <c r="I71" s="38">
        <v>930</v>
      </c>
      <c r="J71" s="38">
        <v>307.26</v>
      </c>
      <c r="K71" s="38"/>
      <c r="L71" s="38">
        <v>720.11</v>
      </c>
      <c r="M71" s="40"/>
    </row>
    <row r="72" spans="1:13" x14ac:dyDescent="0.25">
      <c r="A72" s="33" t="s">
        <v>65</v>
      </c>
      <c r="B72" s="34"/>
      <c r="C72" s="35"/>
      <c r="D72" s="46">
        <v>593.14</v>
      </c>
      <c r="E72" s="47">
        <v>638.16999999999996</v>
      </c>
      <c r="F72" s="38">
        <v>966.02</v>
      </c>
      <c r="G72" s="38">
        <v>475</v>
      </c>
      <c r="H72" s="38">
        <v>870</v>
      </c>
      <c r="I72" s="38">
        <v>1200</v>
      </c>
      <c r="J72" s="38">
        <v>341.95</v>
      </c>
      <c r="K72" s="38"/>
      <c r="L72" s="38">
        <v>790.87</v>
      </c>
      <c r="M72" s="48">
        <v>2200</v>
      </c>
    </row>
    <row r="73" spans="1:13" x14ac:dyDescent="0.25">
      <c r="A73" s="33" t="s">
        <v>66</v>
      </c>
      <c r="B73" s="34"/>
      <c r="C73" s="35"/>
      <c r="D73" s="46">
        <v>580</v>
      </c>
      <c r="E73" s="47">
        <v>600</v>
      </c>
      <c r="F73" s="38">
        <v>817.75</v>
      </c>
      <c r="G73" s="38">
        <v>520</v>
      </c>
      <c r="H73" s="38">
        <v>1003.74</v>
      </c>
      <c r="I73" s="38">
        <v>1391.46</v>
      </c>
      <c r="J73" s="38">
        <v>328.05</v>
      </c>
      <c r="K73" s="38"/>
      <c r="L73" s="38">
        <v>800</v>
      </c>
      <c r="M73" s="48">
        <v>1001.49</v>
      </c>
    </row>
    <row r="74" spans="1:13" x14ac:dyDescent="0.25">
      <c r="A74" s="33" t="s">
        <v>67</v>
      </c>
      <c r="B74" s="34"/>
      <c r="C74" s="35"/>
      <c r="D74" s="46">
        <v>593</v>
      </c>
      <c r="E74" s="47">
        <v>539.4</v>
      </c>
      <c r="F74" s="38">
        <v>808.19</v>
      </c>
      <c r="G74" s="38">
        <v>550</v>
      </c>
      <c r="H74" s="38">
        <v>1364.17</v>
      </c>
      <c r="I74" s="38">
        <v>1095.51</v>
      </c>
      <c r="J74" s="38">
        <v>425</v>
      </c>
      <c r="K74" s="38"/>
      <c r="L74" s="38">
        <v>750</v>
      </c>
      <c r="M74" s="48">
        <v>1976.48</v>
      </c>
    </row>
    <row r="75" spans="1:13" x14ac:dyDescent="0.25">
      <c r="A75" s="33" t="s">
        <v>101</v>
      </c>
      <c r="B75" s="34"/>
      <c r="C75" s="35"/>
      <c r="D75" s="46">
        <v>671.25</v>
      </c>
      <c r="E75" s="47">
        <v>677.58</v>
      </c>
      <c r="F75" s="38">
        <v>960.6</v>
      </c>
      <c r="G75" s="38">
        <v>730</v>
      </c>
      <c r="H75" s="38">
        <v>1257.8</v>
      </c>
      <c r="I75" s="38">
        <v>1202.6500000000001</v>
      </c>
      <c r="J75" s="38">
        <v>552</v>
      </c>
      <c r="K75" s="38"/>
      <c r="L75" s="38">
        <v>758.24</v>
      </c>
      <c r="M75" s="48">
        <v>1538.13</v>
      </c>
    </row>
    <row r="76" spans="1:13" x14ac:dyDescent="0.25">
      <c r="A76" s="49" t="s">
        <v>68</v>
      </c>
      <c r="B76" s="34"/>
      <c r="C76" s="35"/>
      <c r="D76" s="46">
        <v>535.1</v>
      </c>
      <c r="E76" s="47">
        <v>560.04999999999995</v>
      </c>
      <c r="F76" s="38">
        <v>1165.3499999999999</v>
      </c>
      <c r="G76" s="38">
        <v>520</v>
      </c>
      <c r="H76" s="38">
        <v>915.7</v>
      </c>
      <c r="I76" s="38">
        <v>1285.54</v>
      </c>
      <c r="J76" s="38">
        <v>727.33</v>
      </c>
      <c r="K76" s="38">
        <v>1208</v>
      </c>
      <c r="L76" s="38">
        <v>800</v>
      </c>
      <c r="M76" s="48">
        <v>2460.4499999999998</v>
      </c>
    </row>
    <row r="77" spans="1:13" x14ac:dyDescent="0.25">
      <c r="A77" s="33" t="s">
        <v>69</v>
      </c>
      <c r="B77" s="34"/>
      <c r="C77" s="35"/>
      <c r="D77" s="46">
        <v>937.61</v>
      </c>
      <c r="E77" s="47">
        <v>810.27</v>
      </c>
      <c r="F77" s="38">
        <v>1421.61</v>
      </c>
      <c r="G77" s="38">
        <v>520</v>
      </c>
      <c r="H77" s="38">
        <v>1292.78</v>
      </c>
      <c r="I77" s="38">
        <v>1242.54</v>
      </c>
      <c r="J77" s="38">
        <v>847</v>
      </c>
      <c r="K77" s="38">
        <v>1638</v>
      </c>
      <c r="L77" s="38">
        <v>1000</v>
      </c>
      <c r="M77" s="48">
        <v>2045.35</v>
      </c>
    </row>
    <row r="78" spans="1:13" x14ac:dyDescent="0.25">
      <c r="A78" s="33" t="s">
        <v>70</v>
      </c>
      <c r="B78" s="34"/>
      <c r="C78" s="35"/>
      <c r="D78" s="46">
        <v>1361.32</v>
      </c>
      <c r="E78" s="47">
        <v>1370.5</v>
      </c>
      <c r="F78" s="38">
        <v>1572.05</v>
      </c>
      <c r="G78" s="38">
        <v>760</v>
      </c>
      <c r="H78" s="38">
        <v>2238.04</v>
      </c>
      <c r="I78" s="38">
        <v>2010.95</v>
      </c>
      <c r="J78" s="38">
        <v>950</v>
      </c>
      <c r="K78" s="38">
        <v>2385</v>
      </c>
      <c r="L78" s="38">
        <v>1200</v>
      </c>
      <c r="M78" s="48">
        <v>2425.86</v>
      </c>
    </row>
    <row r="79" spans="1:13" x14ac:dyDescent="0.25">
      <c r="A79" s="33" t="s">
        <v>71</v>
      </c>
      <c r="B79" s="34"/>
      <c r="C79" s="35"/>
      <c r="D79" s="46">
        <v>947.69</v>
      </c>
      <c r="E79" s="47">
        <v>912.95</v>
      </c>
      <c r="F79" s="38">
        <v>1428.14</v>
      </c>
      <c r="G79" s="38">
        <v>1500</v>
      </c>
      <c r="H79" s="38">
        <v>1977.72</v>
      </c>
      <c r="I79" s="38">
        <v>2487.16</v>
      </c>
      <c r="J79" s="38">
        <v>1100</v>
      </c>
      <c r="K79" s="38">
        <v>1754.5</v>
      </c>
      <c r="L79" s="38">
        <v>1433</v>
      </c>
      <c r="M79" s="48">
        <v>5049.8900000000003</v>
      </c>
    </row>
    <row r="80" spans="1:13" x14ac:dyDescent="0.25">
      <c r="A80" s="33" t="s">
        <v>72</v>
      </c>
      <c r="B80" s="34"/>
      <c r="C80" s="35"/>
      <c r="D80" s="46">
        <v>822.28</v>
      </c>
      <c r="E80" s="47">
        <v>875.06</v>
      </c>
      <c r="F80" s="38">
        <v>1091.43</v>
      </c>
      <c r="G80" s="38">
        <v>1450</v>
      </c>
      <c r="H80" s="38">
        <v>1826.88</v>
      </c>
      <c r="I80" s="38">
        <v>2134.7399999999998</v>
      </c>
      <c r="J80" s="38">
        <v>1050</v>
      </c>
      <c r="K80" s="38">
        <v>1745.38</v>
      </c>
      <c r="L80" s="38">
        <v>1342.3</v>
      </c>
      <c r="M80" s="48">
        <v>2870.15</v>
      </c>
    </row>
    <row r="81" spans="1:13" x14ac:dyDescent="0.25">
      <c r="A81" s="33" t="s">
        <v>73</v>
      </c>
      <c r="B81" s="34"/>
      <c r="C81" s="35"/>
      <c r="D81" s="46">
        <v>659.66</v>
      </c>
      <c r="E81" s="47">
        <v>586.67999999999995</v>
      </c>
      <c r="F81" s="38">
        <v>1033.99</v>
      </c>
      <c r="G81" s="38">
        <v>900</v>
      </c>
      <c r="H81" s="38">
        <v>1579.78</v>
      </c>
      <c r="I81" s="38">
        <v>1274.47</v>
      </c>
      <c r="J81" s="38">
        <v>925.09</v>
      </c>
      <c r="K81" s="38">
        <v>1686.54</v>
      </c>
      <c r="L81" s="38">
        <v>1142.8</v>
      </c>
      <c r="M81" s="48">
        <v>2464.21</v>
      </c>
    </row>
    <row r="82" spans="1:13" x14ac:dyDescent="0.25">
      <c r="A82" s="33" t="s">
        <v>74</v>
      </c>
      <c r="B82" s="34"/>
      <c r="C82" s="35"/>
      <c r="D82" s="46">
        <v>996.4</v>
      </c>
      <c r="E82" s="47">
        <v>960.33</v>
      </c>
      <c r="F82" s="38">
        <v>1524.19</v>
      </c>
      <c r="G82" s="38">
        <v>450</v>
      </c>
      <c r="H82" s="38">
        <v>1866.65</v>
      </c>
      <c r="I82" s="38">
        <v>1467.44</v>
      </c>
      <c r="J82" s="38">
        <v>979.38</v>
      </c>
      <c r="K82" s="38">
        <v>2660</v>
      </c>
      <c r="L82" s="38">
        <v>1576.42</v>
      </c>
      <c r="M82" s="48">
        <v>2849.11</v>
      </c>
    </row>
    <row r="83" spans="1:13" x14ac:dyDescent="0.25">
      <c r="A83" s="33" t="s">
        <v>75</v>
      </c>
      <c r="B83" s="34"/>
      <c r="C83" s="35"/>
      <c r="D83" s="46">
        <v>1513.18</v>
      </c>
      <c r="E83" s="47">
        <v>1484.87</v>
      </c>
      <c r="F83" s="38">
        <v>2505.58</v>
      </c>
      <c r="G83" s="38">
        <v>1191.4100000000001</v>
      </c>
      <c r="H83" s="38">
        <v>2547.48</v>
      </c>
      <c r="I83" s="38">
        <v>2343.31</v>
      </c>
      <c r="J83" s="38">
        <v>1635.66</v>
      </c>
      <c r="K83" s="38">
        <v>2700</v>
      </c>
      <c r="L83" s="38">
        <v>1381.4</v>
      </c>
      <c r="M83" s="48">
        <v>5514.38</v>
      </c>
    </row>
    <row r="84" spans="1:13" x14ac:dyDescent="0.25">
      <c r="A84" s="33" t="s">
        <v>76</v>
      </c>
      <c r="B84" s="34"/>
      <c r="C84" s="35"/>
      <c r="D84" s="46">
        <v>1606.66</v>
      </c>
      <c r="E84" s="47">
        <v>1580.93</v>
      </c>
      <c r="F84" s="38">
        <v>2307.46</v>
      </c>
      <c r="G84" s="38">
        <v>1479.36</v>
      </c>
      <c r="H84" s="38">
        <v>4271.88</v>
      </c>
      <c r="I84" s="38">
        <v>4026.26</v>
      </c>
      <c r="J84" s="38">
        <v>2055.41</v>
      </c>
      <c r="K84" s="38">
        <v>3100</v>
      </c>
      <c r="L84" s="38">
        <v>2300.31</v>
      </c>
      <c r="M84" s="48">
        <v>6122.1</v>
      </c>
    </row>
    <row r="85" spans="1:13" x14ac:dyDescent="0.25">
      <c r="A85" s="33" t="s">
        <v>77</v>
      </c>
      <c r="B85" s="34"/>
      <c r="C85" s="35"/>
      <c r="D85" s="46">
        <v>1440.96</v>
      </c>
      <c r="E85" s="47">
        <v>1301.75</v>
      </c>
      <c r="F85" s="38">
        <v>1608.02</v>
      </c>
      <c r="G85" s="38">
        <v>1773.61</v>
      </c>
      <c r="H85" s="38">
        <v>2854.58</v>
      </c>
      <c r="I85" s="38">
        <v>3187.39</v>
      </c>
      <c r="J85" s="38">
        <v>1297.47</v>
      </c>
      <c r="K85" s="38">
        <v>2800</v>
      </c>
      <c r="L85" s="38">
        <v>2125.9</v>
      </c>
      <c r="M85" s="48">
        <v>6360.69</v>
      </c>
    </row>
    <row r="86" spans="1:13" x14ac:dyDescent="0.25">
      <c r="A86" s="33" t="s">
        <v>78</v>
      </c>
      <c r="B86" s="34"/>
      <c r="C86" s="35"/>
      <c r="D86" s="46">
        <v>970.02</v>
      </c>
      <c r="E86" s="47">
        <v>1060.43</v>
      </c>
      <c r="F86" s="38">
        <v>2314.44</v>
      </c>
      <c r="G86" s="38">
        <v>1495</v>
      </c>
      <c r="H86" s="38">
        <v>2953.46</v>
      </c>
      <c r="I86" s="38">
        <v>2527.96</v>
      </c>
      <c r="J86" s="38">
        <v>2170.08</v>
      </c>
      <c r="K86" s="38">
        <v>3182.04</v>
      </c>
      <c r="L86" s="38">
        <v>2009.93</v>
      </c>
      <c r="M86" s="48">
        <v>4666.0200000000004</v>
      </c>
    </row>
    <row r="87" spans="1:13" x14ac:dyDescent="0.25">
      <c r="A87" s="33" t="s">
        <v>79</v>
      </c>
      <c r="B87" s="34"/>
      <c r="C87" s="35"/>
      <c r="D87" s="46">
        <v>1601.63</v>
      </c>
      <c r="E87" s="47">
        <v>1429.43</v>
      </c>
      <c r="F87" s="38">
        <v>2369.08</v>
      </c>
      <c r="G87" s="38">
        <v>1392.13</v>
      </c>
      <c r="H87" s="38">
        <v>3735.57</v>
      </c>
      <c r="I87" s="38">
        <v>3176.39</v>
      </c>
      <c r="J87" s="38">
        <v>2003.1</v>
      </c>
      <c r="K87" s="38">
        <v>4600</v>
      </c>
      <c r="L87" s="38">
        <v>2277.23</v>
      </c>
      <c r="M87" s="48">
        <v>5203.99</v>
      </c>
    </row>
    <row r="88" spans="1:13" x14ac:dyDescent="0.25">
      <c r="A88" s="33" t="s">
        <v>80</v>
      </c>
      <c r="B88" s="34"/>
      <c r="C88" s="35"/>
      <c r="D88" s="46">
        <v>2018.78</v>
      </c>
      <c r="E88" s="47">
        <v>1901.94</v>
      </c>
      <c r="F88" s="38">
        <v>2914.51</v>
      </c>
      <c r="G88" s="38">
        <v>1659.71</v>
      </c>
      <c r="H88" s="38">
        <v>4396.8999999999996</v>
      </c>
      <c r="I88" s="38">
        <v>3684.46</v>
      </c>
      <c r="J88" s="38">
        <v>2051.58</v>
      </c>
      <c r="K88" s="38">
        <v>4760</v>
      </c>
      <c r="L88" s="38">
        <v>2498.9899999999998</v>
      </c>
      <c r="M88" s="48">
        <v>8271.64</v>
      </c>
    </row>
    <row r="89" spans="1:13" x14ac:dyDescent="0.25">
      <c r="A89" s="33" t="s">
        <v>81</v>
      </c>
      <c r="B89" s="34"/>
      <c r="C89" s="35"/>
      <c r="D89" s="46">
        <v>1998.03</v>
      </c>
      <c r="E89" s="47">
        <v>2014.24</v>
      </c>
      <c r="F89" s="38">
        <v>2880.31</v>
      </c>
      <c r="G89" s="38">
        <v>2677.44</v>
      </c>
      <c r="H89" s="38">
        <v>4844</v>
      </c>
      <c r="I89" s="38">
        <v>4691.6499999999996</v>
      </c>
      <c r="J89" s="38">
        <v>2270.5</v>
      </c>
      <c r="K89" s="38">
        <v>4650.79</v>
      </c>
      <c r="L89" s="38">
        <v>2519.0700000000002</v>
      </c>
      <c r="M89" s="48">
        <v>8751.73</v>
      </c>
    </row>
    <row r="90" spans="1:13" x14ac:dyDescent="0.25">
      <c r="A90" s="33" t="s">
        <v>82</v>
      </c>
      <c r="B90" s="34"/>
      <c r="C90" s="35"/>
      <c r="D90" s="46">
        <v>1953.28</v>
      </c>
      <c r="E90" s="47">
        <v>1969.89</v>
      </c>
      <c r="F90" s="38">
        <v>3052.85</v>
      </c>
      <c r="G90" s="38">
        <v>2694.38</v>
      </c>
      <c r="H90" s="38">
        <v>4435.47</v>
      </c>
      <c r="I90" s="38">
        <v>5549.36</v>
      </c>
      <c r="J90" s="38">
        <v>2945.49</v>
      </c>
      <c r="K90" s="38">
        <v>4750</v>
      </c>
      <c r="L90" s="38">
        <v>2644.29</v>
      </c>
      <c r="M90" s="48">
        <v>8246.73</v>
      </c>
    </row>
    <row r="91" spans="1:13" x14ac:dyDescent="0.25">
      <c r="A91" s="33" t="s">
        <v>83</v>
      </c>
      <c r="B91" s="34"/>
      <c r="C91" s="35"/>
      <c r="D91" s="46">
        <v>2447.9</v>
      </c>
      <c r="E91" s="47">
        <v>2133.16</v>
      </c>
      <c r="F91" s="38">
        <v>3772.44</v>
      </c>
      <c r="G91" s="38">
        <v>2643.69</v>
      </c>
      <c r="H91" s="38">
        <v>4552.42</v>
      </c>
      <c r="I91" s="38">
        <v>4731.87</v>
      </c>
      <c r="J91" s="38">
        <v>4153.08</v>
      </c>
      <c r="K91" s="38">
        <v>5950</v>
      </c>
      <c r="L91" s="38">
        <v>3098.03</v>
      </c>
      <c r="M91" s="48">
        <v>7616.85</v>
      </c>
    </row>
    <row r="92" spans="1:13" x14ac:dyDescent="0.25">
      <c r="A92" s="33" t="s">
        <v>102</v>
      </c>
      <c r="B92" s="34"/>
      <c r="C92" s="35"/>
      <c r="D92" s="50">
        <v>3940</v>
      </c>
      <c r="E92" s="51">
        <v>2953.88</v>
      </c>
      <c r="F92" s="38">
        <v>3704.64</v>
      </c>
      <c r="G92" s="38">
        <v>2356.1</v>
      </c>
      <c r="H92" s="38">
        <v>6083.75</v>
      </c>
      <c r="I92" s="38">
        <v>6207.7</v>
      </c>
      <c r="J92" s="38">
        <v>2738.69</v>
      </c>
      <c r="K92" s="38">
        <v>5707.04</v>
      </c>
      <c r="L92" s="38">
        <v>3352.15</v>
      </c>
      <c r="M92" s="48">
        <v>7773.84</v>
      </c>
    </row>
    <row r="93" spans="1:13" x14ac:dyDescent="0.25">
      <c r="A93" s="33" t="s">
        <v>103</v>
      </c>
      <c r="B93" s="34"/>
      <c r="C93" s="35"/>
      <c r="D93" s="50">
        <v>1660.2</v>
      </c>
      <c r="E93" s="51">
        <v>1802.89</v>
      </c>
      <c r="F93" s="38">
        <v>3689.87</v>
      </c>
      <c r="G93" s="38">
        <v>3437.96</v>
      </c>
      <c r="H93" s="38">
        <v>1390.87</v>
      </c>
      <c r="I93" s="38">
        <v>4893.25</v>
      </c>
      <c r="J93" s="38">
        <v>3220.36</v>
      </c>
      <c r="K93" s="38">
        <v>5300</v>
      </c>
      <c r="L93" s="38">
        <v>2823.99</v>
      </c>
      <c r="M93" s="48">
        <v>7876.05</v>
      </c>
    </row>
    <row r="94" spans="1:13" x14ac:dyDescent="0.25">
      <c r="A94" s="33" t="s">
        <v>105</v>
      </c>
      <c r="B94" s="34"/>
      <c r="C94" s="35"/>
      <c r="D94" s="50">
        <v>1791.59</v>
      </c>
      <c r="E94" s="51">
        <v>1955.55</v>
      </c>
      <c r="F94" s="38">
        <v>3759.53</v>
      </c>
      <c r="G94" s="38">
        <v>2644.14</v>
      </c>
      <c r="H94" s="38">
        <v>4254.1499999999996</v>
      </c>
      <c r="I94" s="38">
        <v>4594.43</v>
      </c>
      <c r="J94" s="38">
        <v>3398.23</v>
      </c>
      <c r="K94" s="38">
        <v>5503.5</v>
      </c>
      <c r="L94" s="38">
        <v>3398.63</v>
      </c>
      <c r="M94" s="48">
        <v>7812.29</v>
      </c>
    </row>
    <row r="95" spans="1:13" x14ac:dyDescent="0.25">
      <c r="A95" s="33" t="s">
        <v>106</v>
      </c>
      <c r="B95" s="34"/>
      <c r="C95" s="35"/>
      <c r="D95" s="50">
        <v>2449.31</v>
      </c>
      <c r="E95" s="51">
        <v>2378.9299999999998</v>
      </c>
      <c r="F95" s="38">
        <v>4086.49</v>
      </c>
      <c r="G95" s="38">
        <v>2919.18</v>
      </c>
      <c r="H95" s="38">
        <v>4932.21</v>
      </c>
      <c r="I95" s="38">
        <v>4680.3100000000004</v>
      </c>
      <c r="J95" s="38">
        <v>4078.56</v>
      </c>
      <c r="K95" s="38">
        <v>5350</v>
      </c>
      <c r="L95" s="38">
        <v>3039.82</v>
      </c>
      <c r="M95" s="48">
        <v>7857.77</v>
      </c>
    </row>
    <row r="96" spans="1:13" x14ac:dyDescent="0.25">
      <c r="A96" s="33" t="s">
        <v>107</v>
      </c>
      <c r="B96" s="34"/>
      <c r="C96" s="35"/>
      <c r="D96" s="46">
        <v>2438.02</v>
      </c>
      <c r="E96" s="47">
        <v>2512.56</v>
      </c>
      <c r="F96" s="38">
        <v>4864.03</v>
      </c>
      <c r="G96" s="38">
        <v>2639.36</v>
      </c>
      <c r="H96" s="38">
        <v>5154.75</v>
      </c>
      <c r="I96" s="38">
        <v>6325.27</v>
      </c>
      <c r="J96" s="38">
        <v>4737.41</v>
      </c>
      <c r="K96" s="38">
        <v>6200</v>
      </c>
      <c r="L96" s="38">
        <v>2515.69</v>
      </c>
      <c r="M96" s="48">
        <v>7933.64</v>
      </c>
    </row>
    <row r="97" spans="1:13" x14ac:dyDescent="0.25">
      <c r="A97" s="33" t="s">
        <v>109</v>
      </c>
      <c r="B97" s="34"/>
      <c r="C97" s="35"/>
      <c r="D97" s="46">
        <v>2730.84</v>
      </c>
      <c r="E97" s="47">
        <v>2870.19</v>
      </c>
      <c r="F97" s="38">
        <v>5196.3100000000004</v>
      </c>
      <c r="G97" s="38">
        <v>3337.69</v>
      </c>
      <c r="H97" s="38">
        <v>8408.4699999999993</v>
      </c>
      <c r="I97" s="38">
        <v>7221.04</v>
      </c>
      <c r="J97" s="38">
        <v>3602.25</v>
      </c>
      <c r="K97" s="38">
        <v>8933</v>
      </c>
      <c r="L97" s="38">
        <v>2795.48</v>
      </c>
      <c r="M97" s="48">
        <v>7831.11</v>
      </c>
    </row>
    <row r="98" spans="1:13" x14ac:dyDescent="0.25">
      <c r="A98" s="33" t="s">
        <v>110</v>
      </c>
      <c r="B98" s="34"/>
      <c r="C98" s="35"/>
      <c r="D98" s="46">
        <v>4030.49</v>
      </c>
      <c r="E98" s="47">
        <v>4044.18</v>
      </c>
      <c r="F98" s="38">
        <v>6333.49</v>
      </c>
      <c r="G98" s="38">
        <v>3889.81</v>
      </c>
      <c r="H98" s="38">
        <v>9729.59</v>
      </c>
      <c r="I98" s="38">
        <v>8505.23</v>
      </c>
      <c r="J98" s="38">
        <v>5464.23</v>
      </c>
      <c r="K98" s="38">
        <v>10666.89</v>
      </c>
      <c r="L98" s="38">
        <v>4524.88</v>
      </c>
      <c r="M98" s="48">
        <v>7874.17</v>
      </c>
    </row>
    <row r="99" spans="1:13" x14ac:dyDescent="0.25">
      <c r="A99" s="33" t="s">
        <v>111</v>
      </c>
      <c r="B99" s="34"/>
      <c r="C99" s="35"/>
      <c r="D99" s="46">
        <v>3279.5</v>
      </c>
      <c r="E99" s="47">
        <v>3364.41</v>
      </c>
      <c r="F99" s="38">
        <v>5417.42</v>
      </c>
      <c r="G99" s="38">
        <v>3625.91</v>
      </c>
      <c r="H99" s="38">
        <v>8211.7099999999991</v>
      </c>
      <c r="I99" s="38">
        <v>7548.65</v>
      </c>
      <c r="J99" s="38">
        <v>4664.2700000000004</v>
      </c>
      <c r="K99" s="38">
        <v>8498.39</v>
      </c>
      <c r="L99" s="38">
        <v>3406.56</v>
      </c>
      <c r="M99" s="48">
        <v>7871.35</v>
      </c>
    </row>
    <row r="100" spans="1:13" x14ac:dyDescent="0.25">
      <c r="A100" s="52" t="s">
        <v>112</v>
      </c>
      <c r="B100" s="53"/>
      <c r="C100" s="54"/>
      <c r="D100" s="55">
        <v>4695.0200000000004</v>
      </c>
      <c r="E100" s="56">
        <v>3430.56</v>
      </c>
      <c r="F100" s="57">
        <v>5344.42</v>
      </c>
      <c r="G100" s="57">
        <v>3843.54</v>
      </c>
      <c r="H100" s="57" t="s">
        <v>113</v>
      </c>
      <c r="I100" s="57" t="s">
        <v>113</v>
      </c>
      <c r="J100" s="57">
        <v>5038.3999999999996</v>
      </c>
      <c r="K100" s="57">
        <v>8500</v>
      </c>
      <c r="L100" s="57">
        <v>2580.2800000000002</v>
      </c>
      <c r="M100" s="58" t="s">
        <v>113</v>
      </c>
    </row>
    <row r="101" spans="1:13" ht="14.4" thickBot="1" x14ac:dyDescent="0.3">
      <c r="A101" s="21"/>
      <c r="B101" s="22"/>
      <c r="C101" s="23"/>
      <c r="M101" s="4"/>
    </row>
    <row r="102" spans="1:13" ht="14.4" thickBot="1" x14ac:dyDescent="0.3">
      <c r="A102" s="21" t="s">
        <v>100</v>
      </c>
      <c r="B102" s="22"/>
      <c r="C102" s="23"/>
      <c r="D102" s="4" t="s">
        <v>99</v>
      </c>
    </row>
    <row r="103" spans="1:13" x14ac:dyDescent="0.25">
      <c r="D103" s="4" t="s">
        <v>114</v>
      </c>
      <c r="J103" s="24"/>
    </row>
    <row r="104" spans="1:13" x14ac:dyDescent="0.25">
      <c r="J104" s="24"/>
    </row>
    <row r="105" spans="1:13" x14ac:dyDescent="0.25">
      <c r="D105" s="4" t="s">
        <v>115</v>
      </c>
    </row>
    <row r="106" spans="1:13" x14ac:dyDescent="0.25">
      <c r="J106" s="24"/>
    </row>
    <row r="107" spans="1:13" x14ac:dyDescent="0.25">
      <c r="J107" s="24"/>
    </row>
  </sheetData>
  <mergeCells count="29">
    <mergeCell ref="D5:M5"/>
    <mergeCell ref="A4:A5"/>
    <mergeCell ref="D19:E19"/>
    <mergeCell ref="D20:E20"/>
    <mergeCell ref="D21:E21"/>
    <mergeCell ref="D4:E4"/>
    <mergeCell ref="D11:E11"/>
    <mergeCell ref="D6:E6"/>
    <mergeCell ref="D7:E7"/>
    <mergeCell ref="D8:E8"/>
    <mergeCell ref="D9:E9"/>
    <mergeCell ref="D10:E10"/>
    <mergeCell ref="D15:E15"/>
    <mergeCell ref="D14:E14"/>
    <mergeCell ref="D13:E13"/>
    <mergeCell ref="D12:E12"/>
    <mergeCell ref="D16:E16"/>
    <mergeCell ref="D31:E31"/>
    <mergeCell ref="D18:E18"/>
    <mergeCell ref="D17:E17"/>
    <mergeCell ref="D30:E30"/>
    <mergeCell ref="D27:E27"/>
    <mergeCell ref="D28:E28"/>
    <mergeCell ref="D26:E26"/>
    <mergeCell ref="D29:E29"/>
    <mergeCell ref="D24:E24"/>
    <mergeCell ref="D25:E25"/>
    <mergeCell ref="D22:E22"/>
    <mergeCell ref="D23:E23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Rton</vt:lpstr>
      <vt:lpstr>Maize</vt:lpstr>
      <vt:lpstr>Wheat</vt:lpstr>
      <vt:lpstr>Sorg Oats Barl</vt:lpstr>
      <vt:lpstr>Oilseeds</vt:lpstr>
      <vt:lpstr>Rton!Print_Titles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Sanet Naude</cp:lastModifiedBy>
  <cp:lastPrinted>2016-03-01T09:48:05Z</cp:lastPrinted>
  <dcterms:created xsi:type="dcterms:W3CDTF">2015-08-31T13:15:06Z</dcterms:created>
  <dcterms:modified xsi:type="dcterms:W3CDTF">2025-05-29T07:41:03Z</dcterms:modified>
</cp:coreProperties>
</file>