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stuur\ADMIN OFFICER - SANET\STATS\Historiese inligting\Historiese_PRODUKSIE_inligting\"/>
    </mc:Choice>
  </mc:AlternateContent>
  <xr:revisionPtr revIDLastSave="0" documentId="13_ncr:1_{9E0F6C0F-A96F-497C-9516-C36D8386B6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ea prod and yield" sheetId="1" r:id="rId1"/>
    <sheet name="Graph Area Maize" sheetId="9" r:id="rId2"/>
    <sheet name="Graph Area Wheat" sheetId="13" r:id="rId3"/>
    <sheet name="Graph Area" sheetId="6" r:id="rId4"/>
    <sheet name="Graph Production Maize" sheetId="10" r:id="rId5"/>
    <sheet name="Graph Production Wheat" sheetId="12" r:id="rId6"/>
    <sheet name="Graph Production" sheetId="7" r:id="rId7"/>
    <sheet name="Graph Yield Maize" sheetId="14" r:id="rId8"/>
    <sheet name="Graph Yield Grains" sheetId="15" r:id="rId9"/>
    <sheet name="Graph Yield oilseeds" sheetId="4" r:id="rId10"/>
    <sheet name="Area Prod Wheat" sheetId="16" r:id="rId11"/>
  </sheets>
  <definedNames>
    <definedName name="_xlnm.Print_Area" localSheetId="0">'Area prod and yield'!$A$2:$AH$128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8" i="1" l="1"/>
  <c r="C118" i="1"/>
  <c r="D118" i="1" s="1"/>
  <c r="J119" i="1"/>
  <c r="Y119" i="1"/>
  <c r="V119" i="1"/>
  <c r="S119" i="1"/>
  <c r="P119" i="1"/>
  <c r="G119" i="1"/>
  <c r="J118" i="1"/>
  <c r="AH119" i="1"/>
  <c r="AE119" i="1"/>
  <c r="AB119" i="1"/>
  <c r="M119" i="1"/>
  <c r="AH118" i="1"/>
  <c r="AE118" i="1"/>
  <c r="AB118" i="1"/>
  <c r="Y118" i="1"/>
  <c r="V118" i="1"/>
  <c r="S118" i="1"/>
  <c r="P118" i="1"/>
  <c r="M118" i="1"/>
  <c r="G118" i="1"/>
  <c r="B117" i="1"/>
  <c r="C117" i="1"/>
  <c r="D117" i="1" l="1"/>
  <c r="J117" i="1"/>
  <c r="Y117" i="1"/>
  <c r="V117" i="1"/>
  <c r="S117" i="1"/>
  <c r="P117" i="1"/>
  <c r="G117" i="1"/>
  <c r="AH117" i="1"/>
  <c r="AE117" i="1"/>
  <c r="AB117" i="1"/>
  <c r="M117" i="1"/>
  <c r="AH116" i="1"/>
  <c r="AE116" i="1"/>
  <c r="AB116" i="1"/>
  <c r="Y116" i="1"/>
  <c r="V116" i="1"/>
  <c r="S116" i="1"/>
  <c r="P116" i="1"/>
  <c r="M116" i="1"/>
  <c r="J116" i="1"/>
  <c r="G116" i="1"/>
  <c r="C116" i="1"/>
  <c r="B116" i="1"/>
  <c r="D116" i="1" l="1"/>
  <c r="J115" i="1"/>
  <c r="AH115" i="1" l="1"/>
  <c r="AE115" i="1"/>
  <c r="AB115" i="1"/>
  <c r="Y115" i="1"/>
  <c r="V115" i="1"/>
  <c r="S115" i="1"/>
  <c r="P115" i="1"/>
  <c r="M115" i="1"/>
  <c r="G115" i="1"/>
  <c r="C115" i="1"/>
  <c r="B115" i="1"/>
  <c r="D115" i="1" l="1"/>
  <c r="C114" i="1" l="1"/>
  <c r="J114" i="1"/>
  <c r="B114" i="1"/>
  <c r="D114" i="1" l="1"/>
  <c r="Y114" i="1"/>
  <c r="V114" i="1"/>
  <c r="S114" i="1"/>
  <c r="P114" i="1"/>
  <c r="G114" i="1"/>
  <c r="AH114" i="1"/>
  <c r="AE114" i="1" l="1"/>
  <c r="AB114" i="1"/>
  <c r="M114" i="1"/>
  <c r="B113" i="1" l="1"/>
  <c r="C113" i="1"/>
  <c r="J113" i="1"/>
  <c r="D113" i="1" l="1"/>
  <c r="P113" i="1"/>
  <c r="V113" i="1"/>
  <c r="Y113" i="1"/>
  <c r="S113" i="1"/>
  <c r="G113" i="1"/>
  <c r="AE113" i="1" l="1"/>
  <c r="AB113" i="1"/>
  <c r="M113" i="1"/>
  <c r="B112" i="1" l="1"/>
  <c r="C112" i="1"/>
  <c r="D112" i="1" l="1"/>
  <c r="J112" i="1"/>
  <c r="Y112" i="1" l="1"/>
  <c r="V112" i="1"/>
  <c r="S112" i="1"/>
  <c r="P112" i="1"/>
  <c r="G112" i="1"/>
  <c r="AE112" i="1" l="1"/>
  <c r="AB112" i="1"/>
  <c r="M112" i="1"/>
  <c r="B111" i="1" l="1"/>
  <c r="C111" i="1"/>
  <c r="J111" i="1"/>
  <c r="D111" i="1" l="1"/>
  <c r="Y111" i="1"/>
  <c r="V111" i="1"/>
  <c r="S111" i="1"/>
  <c r="P111" i="1"/>
  <c r="G111" i="1"/>
  <c r="F13" i="1" l="1"/>
  <c r="F12" i="1"/>
  <c r="F11" i="1"/>
  <c r="F10" i="1"/>
  <c r="F9" i="1"/>
  <c r="F8" i="1"/>
  <c r="F7" i="1"/>
  <c r="F6" i="1"/>
  <c r="F5" i="1"/>
  <c r="F14" i="1"/>
  <c r="E17" i="1" l="1"/>
  <c r="G17" i="1" s="1"/>
  <c r="E16" i="1"/>
  <c r="G16" i="1" s="1"/>
  <c r="E15" i="1"/>
  <c r="G15" i="1" s="1"/>
  <c r="E14" i="1"/>
  <c r="G14" i="1" s="1"/>
  <c r="AE111" i="1" l="1"/>
  <c r="AB111" i="1"/>
  <c r="M111" i="1"/>
  <c r="C110" i="1" l="1"/>
  <c r="B110" i="1"/>
  <c r="J110" i="1"/>
  <c r="D110" i="1" l="1"/>
  <c r="Y110" i="1"/>
  <c r="V110" i="1"/>
  <c r="S110" i="1"/>
  <c r="P110" i="1"/>
  <c r="G110" i="1"/>
  <c r="AE110" i="1" l="1"/>
  <c r="AB110" i="1"/>
  <c r="M110" i="1"/>
  <c r="C109" i="1"/>
  <c r="B109" i="1"/>
  <c r="J109" i="1"/>
  <c r="D109" i="1" l="1"/>
  <c r="Y109" i="1"/>
  <c r="V109" i="1"/>
  <c r="S109" i="1"/>
  <c r="P109" i="1"/>
  <c r="G109" i="1"/>
  <c r="J34" i="1" l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33" i="1"/>
  <c r="J32" i="1"/>
  <c r="J31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9" i="1"/>
  <c r="G18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33" i="1"/>
  <c r="D32" i="1"/>
  <c r="D31" i="1"/>
  <c r="AE109" i="1" l="1"/>
  <c r="AB109" i="1"/>
  <c r="M109" i="1"/>
  <c r="AE108" i="1"/>
  <c r="AB108" i="1"/>
  <c r="Y108" i="1"/>
  <c r="V108" i="1"/>
  <c r="S108" i="1"/>
  <c r="P108" i="1"/>
  <c r="M108" i="1"/>
  <c r="AE107" i="1"/>
  <c r="AB107" i="1"/>
  <c r="Y107" i="1"/>
  <c r="V107" i="1"/>
  <c r="S107" i="1"/>
  <c r="P107" i="1"/>
  <c r="M107" i="1"/>
  <c r="AE106" i="1"/>
  <c r="AB106" i="1"/>
  <c r="Y106" i="1"/>
  <c r="V106" i="1"/>
  <c r="S106" i="1"/>
  <c r="P106" i="1"/>
  <c r="M106" i="1"/>
  <c r="AE105" i="1"/>
  <c r="AB105" i="1"/>
  <c r="Y105" i="1"/>
  <c r="V105" i="1"/>
  <c r="S105" i="1"/>
  <c r="P105" i="1"/>
  <c r="M105" i="1"/>
  <c r="AE104" i="1"/>
  <c r="AB104" i="1"/>
  <c r="Y104" i="1"/>
  <c r="V104" i="1"/>
  <c r="S104" i="1"/>
  <c r="P104" i="1"/>
  <c r="M104" i="1"/>
  <c r="AE103" i="1"/>
  <c r="AB103" i="1"/>
  <c r="Y103" i="1"/>
  <c r="V103" i="1"/>
  <c r="S103" i="1"/>
  <c r="P103" i="1"/>
  <c r="M103" i="1"/>
  <c r="AE102" i="1"/>
  <c r="AB102" i="1"/>
  <c r="Y102" i="1"/>
  <c r="V102" i="1"/>
  <c r="S102" i="1"/>
  <c r="P102" i="1"/>
  <c r="M102" i="1"/>
  <c r="AE101" i="1"/>
  <c r="AB101" i="1"/>
  <c r="Y101" i="1"/>
  <c r="V101" i="1"/>
  <c r="S101" i="1"/>
  <c r="P101" i="1"/>
  <c r="M101" i="1"/>
  <c r="AE100" i="1"/>
  <c r="AB100" i="1"/>
  <c r="Y100" i="1"/>
  <c r="V100" i="1"/>
  <c r="S100" i="1"/>
  <c r="P100" i="1"/>
  <c r="M100" i="1"/>
  <c r="AE99" i="1"/>
  <c r="AB99" i="1"/>
  <c r="Y99" i="1"/>
  <c r="V99" i="1"/>
  <c r="S99" i="1"/>
  <c r="P99" i="1"/>
  <c r="M99" i="1"/>
  <c r="AE98" i="1"/>
  <c r="AB98" i="1"/>
  <c r="Y98" i="1"/>
  <c r="V98" i="1"/>
  <c r="S98" i="1"/>
  <c r="P98" i="1"/>
  <c r="M98" i="1"/>
  <c r="AE97" i="1"/>
  <c r="AB97" i="1"/>
  <c r="Y97" i="1"/>
  <c r="V97" i="1"/>
  <c r="S97" i="1"/>
  <c r="P97" i="1"/>
  <c r="M97" i="1"/>
  <c r="AE96" i="1"/>
  <c r="AB96" i="1"/>
  <c r="Y96" i="1"/>
  <c r="V96" i="1"/>
  <c r="S96" i="1"/>
  <c r="P96" i="1"/>
  <c r="M96" i="1"/>
  <c r="AE95" i="1"/>
  <c r="AB95" i="1"/>
  <c r="Y95" i="1"/>
  <c r="V95" i="1"/>
  <c r="S95" i="1"/>
  <c r="P95" i="1"/>
  <c r="M95" i="1"/>
  <c r="AE94" i="1"/>
  <c r="AB94" i="1"/>
  <c r="Y94" i="1"/>
  <c r="V94" i="1"/>
  <c r="S94" i="1"/>
  <c r="P94" i="1"/>
  <c r="M94" i="1"/>
  <c r="AE93" i="1"/>
  <c r="AB93" i="1"/>
  <c r="Y93" i="1"/>
  <c r="V93" i="1"/>
  <c r="S93" i="1"/>
  <c r="P93" i="1"/>
  <c r="M93" i="1"/>
  <c r="AB92" i="1"/>
  <c r="Y92" i="1"/>
  <c r="V92" i="1"/>
  <c r="S92" i="1"/>
  <c r="P92" i="1"/>
  <c r="M92" i="1"/>
  <c r="AB91" i="1"/>
  <c r="Y91" i="1"/>
  <c r="V91" i="1"/>
  <c r="S91" i="1"/>
  <c r="P91" i="1"/>
  <c r="M91" i="1"/>
  <c r="AB90" i="1"/>
  <c r="Y90" i="1"/>
  <c r="V90" i="1"/>
  <c r="S90" i="1"/>
  <c r="P90" i="1"/>
  <c r="M90" i="1"/>
  <c r="AB89" i="1"/>
  <c r="Y89" i="1"/>
  <c r="V89" i="1"/>
  <c r="S89" i="1"/>
  <c r="P89" i="1"/>
  <c r="M89" i="1"/>
  <c r="AB88" i="1"/>
  <c r="Y88" i="1"/>
  <c r="V88" i="1"/>
  <c r="S88" i="1"/>
  <c r="P88" i="1"/>
  <c r="M88" i="1"/>
  <c r="AB87" i="1"/>
  <c r="Y87" i="1"/>
  <c r="V87" i="1"/>
  <c r="S87" i="1"/>
  <c r="P87" i="1"/>
  <c r="M87" i="1"/>
  <c r="AB86" i="1"/>
  <c r="Y86" i="1"/>
  <c r="V86" i="1"/>
  <c r="S86" i="1"/>
  <c r="P86" i="1"/>
  <c r="M86" i="1"/>
  <c r="AB85" i="1"/>
  <c r="Y85" i="1"/>
  <c r="V85" i="1"/>
  <c r="S85" i="1"/>
  <c r="P85" i="1"/>
  <c r="M85" i="1"/>
  <c r="AB84" i="1"/>
  <c r="Y84" i="1"/>
  <c r="V84" i="1"/>
  <c r="S84" i="1"/>
  <c r="P84" i="1"/>
  <c r="M84" i="1"/>
  <c r="AB83" i="1"/>
  <c r="Y83" i="1"/>
  <c r="V83" i="1"/>
  <c r="S83" i="1"/>
  <c r="P83" i="1"/>
  <c r="M83" i="1"/>
  <c r="AB82" i="1"/>
  <c r="Y82" i="1"/>
  <c r="V82" i="1"/>
  <c r="S82" i="1"/>
  <c r="P82" i="1"/>
  <c r="M82" i="1"/>
  <c r="AB81" i="1"/>
  <c r="Y81" i="1"/>
  <c r="V81" i="1"/>
  <c r="S81" i="1"/>
  <c r="P81" i="1"/>
  <c r="M81" i="1"/>
  <c r="AB80" i="1"/>
  <c r="Y80" i="1"/>
  <c r="V80" i="1"/>
  <c r="S80" i="1"/>
  <c r="P80" i="1"/>
  <c r="M80" i="1"/>
  <c r="AB79" i="1"/>
  <c r="Y79" i="1"/>
  <c r="V79" i="1"/>
  <c r="S79" i="1"/>
  <c r="P79" i="1"/>
  <c r="M79" i="1"/>
  <c r="AB78" i="1"/>
  <c r="Y78" i="1"/>
  <c r="V78" i="1"/>
  <c r="S78" i="1"/>
  <c r="P78" i="1"/>
  <c r="M78" i="1"/>
  <c r="AB77" i="1"/>
  <c r="Y77" i="1"/>
  <c r="V77" i="1"/>
  <c r="S77" i="1"/>
  <c r="P77" i="1"/>
  <c r="M77" i="1"/>
  <c r="AB76" i="1"/>
  <c r="Y76" i="1"/>
  <c r="V76" i="1"/>
  <c r="S76" i="1"/>
  <c r="P76" i="1"/>
  <c r="M76" i="1"/>
  <c r="AB75" i="1"/>
  <c r="Y75" i="1"/>
  <c r="V75" i="1"/>
  <c r="S75" i="1"/>
  <c r="P75" i="1"/>
  <c r="M75" i="1"/>
  <c r="AB74" i="1"/>
  <c r="Y74" i="1"/>
  <c r="V74" i="1"/>
  <c r="S74" i="1"/>
  <c r="P74" i="1"/>
  <c r="M74" i="1"/>
  <c r="AB73" i="1"/>
  <c r="Y73" i="1"/>
  <c r="V73" i="1"/>
  <c r="S73" i="1"/>
  <c r="P73" i="1"/>
  <c r="M73" i="1"/>
  <c r="AB72" i="1"/>
  <c r="Y72" i="1"/>
  <c r="V72" i="1"/>
  <c r="S72" i="1"/>
  <c r="P72" i="1"/>
  <c r="M72" i="1"/>
  <c r="AB71" i="1"/>
  <c r="Y71" i="1"/>
  <c r="V71" i="1"/>
  <c r="S71" i="1"/>
  <c r="P71" i="1"/>
  <c r="M71" i="1"/>
  <c r="AB70" i="1"/>
  <c r="Y70" i="1"/>
  <c r="V70" i="1"/>
  <c r="S70" i="1"/>
  <c r="P70" i="1"/>
  <c r="M70" i="1"/>
  <c r="AB69" i="1"/>
  <c r="Y69" i="1"/>
  <c r="V69" i="1"/>
  <c r="S69" i="1"/>
  <c r="P69" i="1"/>
  <c r="M69" i="1"/>
  <c r="AB68" i="1"/>
  <c r="Y68" i="1"/>
  <c r="V68" i="1"/>
  <c r="S68" i="1"/>
  <c r="P68" i="1"/>
  <c r="M68" i="1"/>
  <c r="AB67" i="1"/>
  <c r="Y67" i="1"/>
  <c r="V67" i="1"/>
  <c r="S67" i="1"/>
  <c r="P67" i="1"/>
  <c r="M67" i="1"/>
  <c r="AB66" i="1"/>
  <c r="Y66" i="1"/>
  <c r="V66" i="1"/>
  <c r="S66" i="1"/>
  <c r="P66" i="1"/>
  <c r="M66" i="1"/>
  <c r="AB65" i="1"/>
  <c r="Y65" i="1"/>
  <c r="V65" i="1"/>
  <c r="S65" i="1"/>
  <c r="P65" i="1"/>
  <c r="M65" i="1"/>
  <c r="AB64" i="1"/>
  <c r="V64" i="1"/>
  <c r="S64" i="1"/>
  <c r="P64" i="1"/>
  <c r="M64" i="1"/>
  <c r="AB63" i="1"/>
  <c r="V63" i="1"/>
  <c r="S63" i="1"/>
  <c r="P63" i="1"/>
  <c r="M63" i="1"/>
  <c r="AB62" i="1"/>
  <c r="V62" i="1"/>
  <c r="S62" i="1"/>
  <c r="P62" i="1"/>
  <c r="M62" i="1"/>
  <c r="AB61" i="1"/>
  <c r="V61" i="1"/>
  <c r="S61" i="1"/>
  <c r="P61" i="1"/>
  <c r="M61" i="1"/>
  <c r="AB60" i="1"/>
  <c r="V60" i="1"/>
  <c r="S60" i="1"/>
  <c r="P60" i="1"/>
  <c r="M60" i="1"/>
  <c r="AB59" i="1"/>
  <c r="V59" i="1"/>
  <c r="S59" i="1"/>
  <c r="P59" i="1"/>
  <c r="M59" i="1"/>
  <c r="AB58" i="1"/>
  <c r="V58" i="1"/>
  <c r="S58" i="1"/>
  <c r="P58" i="1"/>
  <c r="M58" i="1"/>
  <c r="AB57" i="1"/>
  <c r="V57" i="1"/>
  <c r="S57" i="1"/>
  <c r="P57" i="1"/>
  <c r="M57" i="1"/>
  <c r="AB56" i="1"/>
  <c r="V56" i="1"/>
  <c r="S56" i="1"/>
  <c r="P56" i="1"/>
  <c r="M56" i="1"/>
  <c r="AB55" i="1"/>
  <c r="V55" i="1"/>
  <c r="S55" i="1"/>
  <c r="P55" i="1"/>
  <c r="M55" i="1"/>
  <c r="AB54" i="1"/>
  <c r="Y54" i="1"/>
  <c r="V54" i="1"/>
  <c r="S54" i="1"/>
  <c r="P54" i="1"/>
  <c r="M54" i="1"/>
  <c r="AB53" i="1"/>
  <c r="Y53" i="1"/>
  <c r="V53" i="1"/>
  <c r="S53" i="1"/>
  <c r="P53" i="1"/>
  <c r="M53" i="1"/>
  <c r="AB52" i="1"/>
  <c r="Y52" i="1"/>
  <c r="V52" i="1"/>
  <c r="S52" i="1"/>
  <c r="P52" i="1"/>
  <c r="M52" i="1"/>
  <c r="AB51" i="1"/>
  <c r="Y51" i="1"/>
  <c r="V51" i="1"/>
  <c r="S51" i="1"/>
  <c r="P51" i="1"/>
  <c r="M51" i="1"/>
  <c r="AB50" i="1"/>
  <c r="Y50" i="1"/>
  <c r="V50" i="1"/>
  <c r="S50" i="1"/>
  <c r="P50" i="1"/>
  <c r="M50" i="1"/>
  <c r="AB49" i="1"/>
  <c r="Y49" i="1"/>
  <c r="V49" i="1"/>
  <c r="S49" i="1"/>
  <c r="P49" i="1"/>
  <c r="M49" i="1"/>
  <c r="AB48" i="1"/>
  <c r="Y48" i="1"/>
  <c r="V48" i="1"/>
  <c r="S48" i="1"/>
  <c r="P48" i="1"/>
  <c r="M48" i="1"/>
  <c r="AB47" i="1"/>
  <c r="Y47" i="1"/>
  <c r="V47" i="1"/>
  <c r="S47" i="1"/>
  <c r="P47" i="1"/>
  <c r="M47" i="1"/>
  <c r="AB46" i="1"/>
  <c r="Y46" i="1"/>
  <c r="V46" i="1"/>
  <c r="S46" i="1"/>
  <c r="P46" i="1"/>
  <c r="M46" i="1"/>
  <c r="AB45" i="1"/>
  <c r="Y45" i="1"/>
  <c r="V45" i="1"/>
  <c r="S45" i="1"/>
  <c r="P45" i="1"/>
  <c r="M45" i="1"/>
  <c r="AB44" i="1"/>
  <c r="Y44" i="1"/>
  <c r="V44" i="1"/>
  <c r="S44" i="1"/>
  <c r="P44" i="1"/>
  <c r="M44" i="1"/>
  <c r="AB43" i="1"/>
  <c r="Y43" i="1"/>
  <c r="V43" i="1"/>
  <c r="S43" i="1"/>
  <c r="P43" i="1"/>
  <c r="M43" i="1"/>
  <c r="AB42" i="1"/>
  <c r="Y42" i="1"/>
  <c r="V42" i="1"/>
  <c r="S42" i="1"/>
  <c r="P42" i="1"/>
  <c r="M42" i="1"/>
  <c r="AB41" i="1"/>
  <c r="Y41" i="1"/>
  <c r="V41" i="1"/>
  <c r="S41" i="1"/>
  <c r="P41" i="1"/>
  <c r="M41" i="1"/>
  <c r="AB40" i="1"/>
  <c r="Y40" i="1"/>
  <c r="V40" i="1"/>
  <c r="S40" i="1"/>
  <c r="P40" i="1"/>
  <c r="M40" i="1"/>
  <c r="AB39" i="1"/>
  <c r="V39" i="1"/>
  <c r="S39" i="1"/>
  <c r="P39" i="1"/>
  <c r="M39" i="1"/>
  <c r="AB38" i="1"/>
  <c r="V38" i="1"/>
  <c r="S38" i="1"/>
  <c r="P38" i="1"/>
  <c r="M38" i="1"/>
  <c r="AB37" i="1"/>
  <c r="V37" i="1"/>
  <c r="S37" i="1"/>
  <c r="P37" i="1"/>
  <c r="M37" i="1"/>
  <c r="AB36" i="1"/>
  <c r="V36" i="1"/>
  <c r="S36" i="1"/>
  <c r="P36" i="1"/>
  <c r="M36" i="1"/>
  <c r="AB35" i="1"/>
  <c r="V35" i="1"/>
  <c r="S35" i="1"/>
  <c r="P35" i="1"/>
  <c r="M35" i="1"/>
  <c r="AB34" i="1"/>
  <c r="V34" i="1"/>
  <c r="S34" i="1"/>
  <c r="P34" i="1"/>
  <c r="M34" i="1"/>
  <c r="AB33" i="1"/>
  <c r="V33" i="1"/>
  <c r="S33" i="1"/>
  <c r="P33" i="1"/>
  <c r="M33" i="1"/>
  <c r="AB32" i="1"/>
  <c r="V32" i="1"/>
  <c r="S32" i="1"/>
  <c r="P32" i="1"/>
  <c r="M32" i="1"/>
  <c r="AB31" i="1"/>
  <c r="V31" i="1"/>
  <c r="S31" i="1"/>
  <c r="P31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<sst xmlns="http://schemas.openxmlformats.org/spreadsheetml/2006/main" count="175" uniqueCount="144">
  <si>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</si>
  <si>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</si>
  <si>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</si>
  <si>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</si>
  <si>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</si>
  <si>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</si>
  <si>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</si>
  <si>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</si>
  <si>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</si>
  <si>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</si>
  <si>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</si>
  <si>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</si>
  <si>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</si>
  <si>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</si>
  <si>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</si>
  <si>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</si>
  <si>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</si>
  <si>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</si>
  <si>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</si>
  <si>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</si>
  <si>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</si>
  <si>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</si>
  <si>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</si>
  <si>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Sorghum</t>
  </si>
  <si>
    <t>Ton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</si>
  <si>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</si>
  <si>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</si>
  <si>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</si>
  <si>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</si>
  <si>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</si>
  <si>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</si>
  <si>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</si>
  <si>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</si>
  <si>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</si>
  <si>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</si>
  <si>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</si>
  <si>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</si>
  <si>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</si>
  <si>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</si>
  <si>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</si>
  <si>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</si>
  <si>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</si>
  <si>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</si>
  <si>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</si>
  <si>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</si>
  <si>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</si>
  <si>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</si>
  <si>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</si>
  <si>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</si>
  <si>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</si>
  <si>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</si>
  <si>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</si>
  <si>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</si>
  <si>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</si>
  <si>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</si>
  <si>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</si>
  <si>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</si>
  <si>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</si>
  <si>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</si>
  <si>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</si>
  <si>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</si>
  <si>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</si>
  <si>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</si>
  <si>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</si>
  <si>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</si>
  <si>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 xml:space="preserve"> 2000/01</t>
  </si>
  <si>
    <t xml:space="preserve"> 2001/02</t>
  </si>
  <si>
    <t xml:space="preserve"> 2002/03</t>
  </si>
  <si>
    <t xml:space="preserve"> 2003/04</t>
  </si>
  <si>
    <t xml:space="preserve"> 2004/05</t>
  </si>
  <si>
    <t xml:space="preserve"> 2005/06</t>
  </si>
  <si>
    <t xml:space="preserve"> 2006/07</t>
  </si>
  <si>
    <t xml:space="preserve"> 2007/08</t>
  </si>
  <si>
    <t xml:space="preserve"> 2008/09</t>
  </si>
  <si>
    <t xml:space="preserve"> 2009/10</t>
  </si>
  <si>
    <t xml:space="preserve"> 2010/11</t>
  </si>
  <si>
    <t xml:space="preserve"> 2011/12</t>
  </si>
  <si>
    <t>ton</t>
  </si>
  <si>
    <t xml:space="preserve"> 1990/91</t>
  </si>
  <si>
    <t>Maize</t>
  </si>
  <si>
    <t>Wheat</t>
  </si>
  <si>
    <t>Groundnuts</t>
  </si>
  <si>
    <t>Soybeans</t>
  </si>
  <si>
    <t>Barley</t>
  </si>
  <si>
    <t>Hectare</t>
  </si>
  <si>
    <t>Ton/h</t>
  </si>
  <si>
    <t>Sunflowerseed</t>
  </si>
  <si>
    <t>1935/36</t>
  </si>
  <si>
    <t>1934/35</t>
  </si>
  <si>
    <t>1933/34</t>
  </si>
  <si>
    <t>1932/33</t>
  </si>
  <si>
    <t>1931/32</t>
  </si>
  <si>
    <t>1930/31</t>
  </si>
  <si>
    <t>1929/30</t>
  </si>
  <si>
    <t>1928/29</t>
  </si>
  <si>
    <t>1927/28</t>
  </si>
  <si>
    <t>1926/27</t>
  </si>
  <si>
    <t>1925/26</t>
  </si>
  <si>
    <t>1924/25</t>
  </si>
  <si>
    <t>1923/24</t>
  </si>
  <si>
    <t>1922/23</t>
  </si>
  <si>
    <t>1921/22</t>
  </si>
  <si>
    <t>1920/21</t>
  </si>
  <si>
    <t>1919/20</t>
  </si>
  <si>
    <t>1918/19</t>
  </si>
  <si>
    <t>1917/18</t>
  </si>
  <si>
    <t xml:space="preserve"> 2012/13</t>
  </si>
  <si>
    <t xml:space="preserve"> 2013/14</t>
  </si>
  <si>
    <t>Canola</t>
  </si>
  <si>
    <t>Production year</t>
  </si>
  <si>
    <t>Total RSA Production</t>
  </si>
  <si>
    <t>Commercial Agriculture</t>
  </si>
  <si>
    <t>Non-Commercial Agriculture</t>
  </si>
  <si>
    <t xml:space="preserve"> 2014/15</t>
  </si>
  <si>
    <t>Final Crop</t>
  </si>
  <si>
    <t>2015/16</t>
  </si>
  <si>
    <t>Final Forecast</t>
  </si>
  <si>
    <t>2016/17</t>
  </si>
  <si>
    <t>1910/11</t>
  </si>
  <si>
    <t>1911/12</t>
  </si>
  <si>
    <t>1912/13</t>
  </si>
  <si>
    <t>1913/14</t>
  </si>
  <si>
    <t>1914/15</t>
  </si>
  <si>
    <t>1915/16</t>
  </si>
  <si>
    <t>1916/17</t>
  </si>
  <si>
    <t>2017/18</t>
  </si>
  <si>
    <t>2018/19</t>
  </si>
  <si>
    <t>2019/20</t>
  </si>
  <si>
    <t>Souce: CEC</t>
  </si>
  <si>
    <t>Oats</t>
  </si>
  <si>
    <t>2020/21</t>
  </si>
  <si>
    <t>Updated:</t>
  </si>
  <si>
    <t>2021/22</t>
  </si>
  <si>
    <t>Non commercial maize Is published during May each year.</t>
  </si>
  <si>
    <t>2022/23</t>
  </si>
  <si>
    <t>CEC</t>
  </si>
  <si>
    <t>2023/24</t>
  </si>
  <si>
    <t>Non-SAGIS information - Released by the Crop Estimates Committee at DALRRD</t>
  </si>
  <si>
    <t>2024/25</t>
  </si>
  <si>
    <t>Winter cereals: Area planted and final production forecast: 2024 production season</t>
  </si>
  <si>
    <t>Summer crops: Area planted estimate and second production forecast:  2025 production year</t>
  </si>
  <si>
    <t>2025/26</t>
  </si>
  <si>
    <t>Winter Cereals - Intentions to plant: 2025</t>
  </si>
  <si>
    <t>2025/05/29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</si>
</sst>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#"/>
    <numFmt numFmtId="165" formatCode="#,##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0" fillId="0" borderId="0" xfId="0" applyNumberFormat="1"/>
    <xf numFmtId="2" fontId="0" fillId="0" borderId="2" xfId="0" applyNumberFormat="1" applyBorder="1"/>
    <xf numFmtId="3" fontId="0" fillId="0" borderId="0" xfId="0" applyNumberFormat="1"/>
    <xf numFmtId="3" fontId="0" fillId="0" borderId="1" xfId="0" applyNumberFormat="1" applyBorder="1"/>
    <xf numFmtId="2" fontId="0" fillId="2" borderId="0" xfId="0" applyNumberFormat="1" applyFill="1"/>
    <xf numFmtId="3" fontId="0" fillId="3" borderId="4" xfId="0" applyNumberFormat="1" applyFill="1" applyBorder="1"/>
    <xf numFmtId="3" fontId="0" fillId="3" borderId="5" xfId="0" applyNumberFormat="1" applyFill="1" applyBorder="1"/>
    <xf numFmtId="2" fontId="0" fillId="3" borderId="6" xfId="0" applyNumberFormat="1" applyFill="1" applyBorder="1"/>
    <xf numFmtId="0" fontId="1" fillId="0" borderId="0" xfId="0" applyFont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/>
    <xf numFmtId="3" fontId="1" fillId="3" borderId="10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3" fontId="2" fillId="0" borderId="0" xfId="0" applyNumberFormat="1" applyFon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6" borderId="0" xfId="0" applyNumberFormat="1" applyFill="1" applyAlignment="1">
      <alignment horizontal="left"/>
    </xf>
    <xf numFmtId="2" fontId="0" fillId="6" borderId="0" xfId="0" applyNumberFormat="1" applyFill="1"/>
    <xf numFmtId="2" fontId="0" fillId="5" borderId="0" xfId="0" applyNumberFormat="1" applyFill="1"/>
    <xf numFmtId="3" fontId="2" fillId="0" borderId="1" xfId="0" applyNumberFormat="1" applyFont="1" applyBorder="1"/>
    <xf numFmtId="0" fontId="0" fillId="0" borderId="0" xfId="0" applyAlignment="1">
      <alignment horizontal="left"/>
    </xf>
    <xf numFmtId="3" fontId="0" fillId="3" borderId="1" xfId="0" applyNumberFormat="1" applyFill="1" applyBorder="1"/>
    <xf numFmtId="3" fontId="0" fillId="3" borderId="0" xfId="0" applyNumberFormat="1" applyFill="1"/>
    <xf numFmtId="2" fontId="0" fillId="3" borderId="2" xfId="0" applyNumberFormat="1" applyFill="1" applyBorder="1"/>
    <xf numFmtId="49" fontId="0" fillId="0" borderId="3" xfId="0" applyNumberFormat="1" applyBorder="1" applyAlignment="1">
      <alignment horizontal="center"/>
    </xf>
    <xf numFmtId="165" fontId="0" fillId="3" borderId="1" xfId="0" applyNumberFormat="1" applyFill="1" applyBorder="1"/>
    <xf numFmtId="165" fontId="3" fillId="0" borderId="13" xfId="0" applyNumberFormat="1" applyFont="1" applyBorder="1" applyAlignment="1">
      <alignment horizontal="left"/>
    </xf>
    <xf numFmtId="3" fontId="0" fillId="0" borderId="0" xfId="0" quotePrefix="1" applyNumberFormat="1" applyAlignment="1">
      <alignment horizontal="center" vertical="center"/>
    </xf>
    <xf numFmtId="0" fontId="0" fillId="0" borderId="3" xfId="0" quotePrefix="1" applyBorder="1" applyAlignment="1">
      <alignment horizontal="center"/>
    </xf>
    <xf numFmtId="2" fontId="0" fillId="0" borderId="0" xfId="0" quotePrefix="1" applyNumberFormat="1"/>
    <xf numFmtId="2" fontId="4" fillId="0" borderId="0" xfId="0" applyNumberFormat="1" applyFont="1"/>
    <xf numFmtId="2" fontId="0" fillId="5" borderId="0" xfId="0" applyNumberFormat="1" applyFill="1" applyAlignment="1">
      <alignment horizontal="left"/>
    </xf>
    <xf numFmtId="2" fontId="2" fillId="0" borderId="2" xfId="0" applyNumberFormat="1" applyFont="1" applyBorder="1"/>
    <xf numFmtId="164" fontId="2" fillId="0" borderId="1" xfId="0" applyNumberFormat="1" applyFont="1" applyBorder="1"/>
    <xf numFmtId="164" fontId="2" fillId="0" borderId="0" xfId="0" applyNumberFormat="1" applyFont="1"/>
    <xf numFmtId="0" fontId="2" fillId="0" borderId="0" xfId="0" applyFont="1"/>
    <xf numFmtId="0" fontId="2" fillId="0" borderId="3" xfId="0" quotePrefix="1" applyFont="1" applyBorder="1" applyAlignment="1">
      <alignment horizontal="center"/>
    </xf>
    <xf numFmtId="0" fontId="5" fillId="0" borderId="0" xfId="0" applyFont="1"/>
    <xf numFmtId="0" fontId="1" fillId="7" borderId="0" xfId="0" applyFont="1" applyFill="1" applyAlignment="1">
      <alignment horizontal="center" vertical="center"/>
    </xf>
    <xf numFmtId="2" fontId="1" fillId="7" borderId="0" xfId="0" applyNumberFormat="1" applyFont="1" applyFill="1" applyAlignment="1">
      <alignment vertical="center"/>
    </xf>
    <xf numFmtId="2" fontId="0" fillId="7" borderId="0" xfId="0" applyNumberFormat="1" applyFill="1" applyAlignment="1">
      <alignment vertical="center"/>
    </xf>
    <xf numFmtId="2" fontId="0" fillId="2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2" fillId="9" borderId="1" xfId="0" applyNumberFormat="1" applyFont="1" applyFill="1" applyBorder="1"/>
    <xf numFmtId="3" fontId="2" fillId="8" borderId="1" xfId="0" applyNumberFormat="1" applyFont="1" applyFill="1" applyBorder="1"/>
    <xf numFmtId="3" fontId="2" fillId="8" borderId="0" xfId="0" applyNumberFormat="1" applyFont="1" applyFill="1"/>
    <xf numFmtId="0" fontId="2" fillId="0" borderId="14" xfId="0" quotePrefix="1" applyFont="1" applyBorder="1" applyAlignment="1">
      <alignment horizontal="center"/>
    </xf>
    <xf numFmtId="164" fontId="2" fillId="0" borderId="15" xfId="0" applyNumberFormat="1" applyFont="1" applyBorder="1"/>
    <xf numFmtId="164" fontId="2" fillId="0" borderId="16" xfId="0" applyNumberFormat="1" applyFont="1" applyBorder="1"/>
    <xf numFmtId="2" fontId="2" fillId="0" borderId="17" xfId="0" applyNumberFormat="1" applyFont="1" applyBorder="1"/>
    <xf numFmtId="3" fontId="2" fillId="0" borderId="16" xfId="0" applyNumberFormat="1" applyFont="1" applyBorder="1"/>
    <xf numFmtId="3" fontId="2" fillId="10" borderId="15" xfId="0" applyNumberFormat="1" applyFont="1" applyFill="1" applyBorder="1"/>
    <xf numFmtId="2" fontId="0" fillId="10" borderId="0" xfId="0" applyNumberFormat="1" applyFill="1"/>
    <xf numFmtId="0" fontId="0" fillId="8" borderId="0" xfId="0" applyFill="1" applyAlignment="1">
      <alignment horizontal="left"/>
    </xf>
    <xf numFmtId="2" fontId="0" fillId="8" borderId="0" xfId="0" applyNumberFormat="1" applyFill="1"/>
    <xf numFmtId="0" fontId="0" fillId="11" borderId="0" xfId="0" applyFill="1" applyAlignment="1">
      <alignment horizontal="left"/>
    </xf>
    <xf numFmtId="2" fontId="0" fillId="11" borderId="0" xfId="0" applyNumberFormat="1" applyFill="1"/>
    <xf numFmtId="3" fontId="1" fillId="3" borderId="11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center" vertical="center" wrapText="1"/>
    </xf>
    <xf numFmtId="3" fontId="1" fillId="4" borderId="8" xfId="0" applyNumberFormat="1" applyFont="1" applyFill="1" applyBorder="1" applyAlignment="1">
      <alignment horizontal="center" vertical="center" wrapText="1"/>
    </xf>
    <xf numFmtId="0" fontId="0" fillId="1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9900FF"/>
      <color rgb="FF003399"/>
      <color rgb="FFD03C9B"/>
      <color rgb="FF000099"/>
      <color rgb="FF1C3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96325353106903E-2"/>
          <c:y val="8.9913934562599176E-2"/>
          <c:w val="0.9075650943719672"/>
          <c:h val="0.79841906919051597"/>
        </c:manualLayout>
      </c:layout>
      <c:lineChart>
        <c:grouping val="standard"/>
        <c:varyColors val="0"/>
        <c:ser>
          <c:idx val="0"/>
          <c:order val="0"/>
          <c:tx>
            <c:v>Maize</c:v>
          </c:tx>
          <c:spPr>
            <a:ln w="38100"/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yield'!$E$31:$E$120</c:f>
              <c:numCache>
                <c:formatCode>#\ ###\ ###</c:formatCode>
                <c:ptCount val="89"/>
                <c:pt idx="0">
                  <c:v>2530000</c:v>
                </c:pt>
                <c:pt idx="1">
                  <c:v>2246000</c:v>
                </c:pt>
                <c:pt idx="2">
                  <c:v>2515000</c:v>
                </c:pt>
                <c:pt idx="3">
                  <c:v>2581000</c:v>
                </c:pt>
                <c:pt idx="4">
                  <c:v>2587000</c:v>
                </c:pt>
                <c:pt idx="5">
                  <c:v>2360000</c:v>
                </c:pt>
                <c:pt idx="6">
                  <c:v>2791000</c:v>
                </c:pt>
                <c:pt idx="7">
                  <c:v>2762000</c:v>
                </c:pt>
                <c:pt idx="8">
                  <c:v>2970000</c:v>
                </c:pt>
                <c:pt idx="9">
                  <c:v>2575000</c:v>
                </c:pt>
                <c:pt idx="10">
                  <c:v>2941000</c:v>
                </c:pt>
                <c:pt idx="11">
                  <c:v>2962000</c:v>
                </c:pt>
                <c:pt idx="12">
                  <c:v>2801000</c:v>
                </c:pt>
                <c:pt idx="13">
                  <c:v>3152000</c:v>
                </c:pt>
                <c:pt idx="14">
                  <c:v>3014000</c:v>
                </c:pt>
                <c:pt idx="15">
                  <c:v>2755000</c:v>
                </c:pt>
                <c:pt idx="16">
                  <c:v>3136000</c:v>
                </c:pt>
                <c:pt idx="17">
                  <c:v>3376000</c:v>
                </c:pt>
                <c:pt idx="18">
                  <c:v>3476000</c:v>
                </c:pt>
                <c:pt idx="19">
                  <c:v>3396000</c:v>
                </c:pt>
                <c:pt idx="20">
                  <c:v>3467000</c:v>
                </c:pt>
                <c:pt idx="21">
                  <c:v>3400000</c:v>
                </c:pt>
                <c:pt idx="22">
                  <c:v>3640000</c:v>
                </c:pt>
                <c:pt idx="23">
                  <c:v>3805000</c:v>
                </c:pt>
                <c:pt idx="24">
                  <c:v>3682000</c:v>
                </c:pt>
                <c:pt idx="25">
                  <c:v>3955000</c:v>
                </c:pt>
                <c:pt idx="26">
                  <c:v>3947000</c:v>
                </c:pt>
                <c:pt idx="27">
                  <c:v>4434000</c:v>
                </c:pt>
                <c:pt idx="28">
                  <c:v>4291000</c:v>
                </c:pt>
                <c:pt idx="29">
                  <c:v>4242000</c:v>
                </c:pt>
                <c:pt idx="30">
                  <c:v>4589000</c:v>
                </c:pt>
                <c:pt idx="31">
                  <c:v>4729000</c:v>
                </c:pt>
                <c:pt idx="32">
                  <c:v>4387000</c:v>
                </c:pt>
                <c:pt idx="33">
                  <c:v>4217000</c:v>
                </c:pt>
                <c:pt idx="34">
                  <c:v>4403000</c:v>
                </c:pt>
                <c:pt idx="35">
                  <c:v>4578000</c:v>
                </c:pt>
                <c:pt idx="36">
                  <c:v>3611000</c:v>
                </c:pt>
                <c:pt idx="37">
                  <c:v>4463000</c:v>
                </c:pt>
                <c:pt idx="38">
                  <c:v>4488000</c:v>
                </c:pt>
                <c:pt idx="39">
                  <c:v>4548000</c:v>
                </c:pt>
                <c:pt idx="40">
                  <c:v>4406000</c:v>
                </c:pt>
                <c:pt idx="41">
                  <c:v>4361000</c:v>
                </c:pt>
                <c:pt idx="42">
                  <c:v>4305000</c:v>
                </c:pt>
                <c:pt idx="43">
                  <c:v>4322000</c:v>
                </c:pt>
                <c:pt idx="44">
                  <c:v>4338000</c:v>
                </c:pt>
                <c:pt idx="45">
                  <c:v>4278000</c:v>
                </c:pt>
                <c:pt idx="46">
                  <c:v>4065000</c:v>
                </c:pt>
                <c:pt idx="47">
                  <c:v>3953000</c:v>
                </c:pt>
                <c:pt idx="48">
                  <c:v>3887000</c:v>
                </c:pt>
                <c:pt idx="49">
                  <c:v>4044000</c:v>
                </c:pt>
                <c:pt idx="50">
                  <c:v>4129000</c:v>
                </c:pt>
                <c:pt idx="51">
                  <c:v>3728000</c:v>
                </c:pt>
                <c:pt idx="52">
                  <c:v>3805000</c:v>
                </c:pt>
                <c:pt idx="53">
                  <c:v>3503000</c:v>
                </c:pt>
                <c:pt idx="54">
                  <c:v>3207000</c:v>
                </c:pt>
                <c:pt idx="55">
                  <c:v>3487000</c:v>
                </c:pt>
                <c:pt idx="56">
                  <c:v>3662000</c:v>
                </c:pt>
                <c:pt idx="57">
                  <c:v>3906000</c:v>
                </c:pt>
                <c:pt idx="58">
                  <c:v>2952000</c:v>
                </c:pt>
                <c:pt idx="59">
                  <c:v>3307000</c:v>
                </c:pt>
                <c:pt idx="60">
                  <c:v>3361000</c:v>
                </c:pt>
                <c:pt idx="61">
                  <c:v>2956000</c:v>
                </c:pt>
                <c:pt idx="62">
                  <c:v>2904000</c:v>
                </c:pt>
                <c:pt idx="63">
                  <c:v>3429440</c:v>
                </c:pt>
                <c:pt idx="64">
                  <c:v>2673905</c:v>
                </c:pt>
                <c:pt idx="65">
                  <c:v>3016880</c:v>
                </c:pt>
                <c:pt idx="66">
                  <c:v>3184950</c:v>
                </c:pt>
                <c:pt idx="67">
                  <c:v>2843300</c:v>
                </c:pt>
                <c:pt idx="68">
                  <c:v>2810000</c:v>
                </c:pt>
                <c:pt idx="69">
                  <c:v>1600200</c:v>
                </c:pt>
                <c:pt idx="70">
                  <c:v>2551800</c:v>
                </c:pt>
                <c:pt idx="71">
                  <c:v>2799000</c:v>
                </c:pt>
                <c:pt idx="72">
                  <c:v>2428000</c:v>
                </c:pt>
                <c:pt idx="73">
                  <c:v>2742400</c:v>
                </c:pt>
                <c:pt idx="74">
                  <c:v>2372000</c:v>
                </c:pt>
                <c:pt idx="75">
                  <c:v>2699000</c:v>
                </c:pt>
                <c:pt idx="76">
                  <c:v>2781200</c:v>
                </c:pt>
                <c:pt idx="77">
                  <c:v>2688200</c:v>
                </c:pt>
                <c:pt idx="78">
                  <c:v>2652850</c:v>
                </c:pt>
                <c:pt idx="79">
                  <c:v>1946750</c:v>
                </c:pt>
                <c:pt idx="80">
                  <c:v>2628600</c:v>
                </c:pt>
                <c:pt idx="81">
                  <c:v>2318850</c:v>
                </c:pt>
                <c:pt idx="82">
                  <c:v>2300500</c:v>
                </c:pt>
                <c:pt idx="83">
                  <c:v>2610800</c:v>
                </c:pt>
                <c:pt idx="84">
                  <c:v>2755400</c:v>
                </c:pt>
                <c:pt idx="85">
                  <c:v>2623000</c:v>
                </c:pt>
                <c:pt idx="86">
                  <c:v>2586100</c:v>
                </c:pt>
                <c:pt idx="87">
                  <c:v>2636250</c:v>
                </c:pt>
                <c:pt idx="88">
                  <c:v>2596700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B9-4BE1-9B57-AC8677538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0288"/>
        <c:axId val="120222080"/>
      </c:lineChart>
      <c:catAx>
        <c:axId val="12022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0222080"/>
        <c:crosses val="autoZero"/>
        <c:auto val="1"/>
        <c:lblAlgn val="ctr"/>
        <c:lblOffset val="100"/>
        <c:noMultiLvlLbl val="0"/>
      </c:catAx>
      <c:valAx>
        <c:axId val="120222080"/>
        <c:scaling>
          <c:orientation val="minMax"/>
          <c:min val="1000000"/>
        </c:scaling>
        <c:delete val="0"/>
        <c:axPos val="l"/>
        <c:majorGridlines/>
        <c:numFmt formatCode="#\ ###\ ###" sourceLinked="1"/>
        <c:majorTickMark val="out"/>
        <c:minorTickMark val="none"/>
        <c:tickLblPos val="nextTo"/>
        <c:crossAx val="120220288"/>
        <c:crosses val="autoZero"/>
        <c:crossBetween val="between"/>
        <c:minorUnit val="15000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1623425079415E-2"/>
          <c:y val="0.12334676515094053"/>
          <c:w val="0.9075650943719672"/>
          <c:h val="0.76708254241585483"/>
        </c:manualLayout>
      </c:layout>
      <c:lineChart>
        <c:grouping val="standard"/>
        <c:varyColors val="0"/>
        <c:ser>
          <c:idx val="1"/>
          <c:order val="0"/>
          <c:tx>
            <c:v>Area</c:v>
          </c:tx>
          <c:spPr>
            <a:ln w="28575">
              <a:prstDash val="sysDash"/>
            </a:ln>
          </c:spPr>
          <c:marker>
            <c:symbol val="none"/>
          </c:marker>
          <c:cat>
            <c:strRef>
              <c:f>'Area prod and yield'!$A$68:$A$120</c:f>
              <c:strCache>
                <c:ptCount val="52"/>
                <c:pt idx="0">
                  <c:v>1973/74</c:v>
                </c:pt>
                <c:pt idx="1">
                  <c:v>1974/75</c:v>
                </c:pt>
                <c:pt idx="2">
                  <c:v>1975/76</c:v>
                </c:pt>
                <c:pt idx="3">
                  <c:v>1976/77</c:v>
                </c:pt>
                <c:pt idx="4">
                  <c:v>1977/78</c:v>
                </c:pt>
                <c:pt idx="5">
                  <c:v>1978/79</c:v>
                </c:pt>
                <c:pt idx="6">
                  <c:v>1979/80</c:v>
                </c:pt>
                <c:pt idx="7">
                  <c:v>1980/81</c:v>
                </c:pt>
                <c:pt idx="8">
                  <c:v>1981/82</c:v>
                </c:pt>
                <c:pt idx="9">
                  <c:v>1982/83</c:v>
                </c:pt>
                <c:pt idx="10">
                  <c:v>1983/84</c:v>
                </c:pt>
                <c:pt idx="11">
                  <c:v>1984/85</c:v>
                </c:pt>
                <c:pt idx="12">
                  <c:v>1985/86</c:v>
                </c:pt>
                <c:pt idx="13">
                  <c:v>1986/87</c:v>
                </c:pt>
                <c:pt idx="14">
                  <c:v>1987/88</c:v>
                </c:pt>
                <c:pt idx="15">
                  <c:v>1988/89</c:v>
                </c:pt>
                <c:pt idx="16">
                  <c:v>1989/90</c:v>
                </c:pt>
                <c:pt idx="17">
                  <c:v> 1990/91</c:v>
                </c:pt>
                <c:pt idx="18">
                  <c:v>1991/92</c:v>
                </c:pt>
                <c:pt idx="19">
                  <c:v>1992/93</c:v>
                </c:pt>
                <c:pt idx="20">
                  <c:v>1993/94</c:v>
                </c:pt>
                <c:pt idx="21">
                  <c:v>1994/95</c:v>
                </c:pt>
                <c:pt idx="22">
                  <c:v>1995/96</c:v>
                </c:pt>
                <c:pt idx="23">
                  <c:v>1996/97</c:v>
                </c:pt>
                <c:pt idx="24">
                  <c:v>1997/98</c:v>
                </c:pt>
                <c:pt idx="25">
                  <c:v>1998/99</c:v>
                </c:pt>
                <c:pt idx="26">
                  <c:v>1999/2000</c:v>
                </c:pt>
                <c:pt idx="27">
                  <c:v> 2000/01</c:v>
                </c:pt>
                <c:pt idx="28">
                  <c:v> 2001/02</c:v>
                </c:pt>
                <c:pt idx="29">
                  <c:v> 2002/03</c:v>
                </c:pt>
                <c:pt idx="30">
                  <c:v> 2003/04</c:v>
                </c:pt>
                <c:pt idx="31">
                  <c:v> 2004/05</c:v>
                </c:pt>
                <c:pt idx="32">
                  <c:v> 2005/06</c:v>
                </c:pt>
                <c:pt idx="33">
                  <c:v> 2006/07</c:v>
                </c:pt>
                <c:pt idx="34">
                  <c:v> 2007/08</c:v>
                </c:pt>
                <c:pt idx="35">
                  <c:v> 2008/09</c:v>
                </c:pt>
                <c:pt idx="36">
                  <c:v> 2009/10</c:v>
                </c:pt>
                <c:pt idx="37">
                  <c:v> 2010/11</c:v>
                </c:pt>
                <c:pt idx="38">
                  <c:v> 2011/12</c:v>
                </c:pt>
                <c:pt idx="39">
                  <c:v> 2012/13</c:v>
                </c:pt>
                <c:pt idx="40">
                  <c:v> 2013/14</c:v>
                </c:pt>
                <c:pt idx="41">
                  <c:v> 2014/15</c:v>
                </c:pt>
                <c:pt idx="42">
                  <c:v>2015/16</c:v>
                </c:pt>
                <c:pt idx="43">
                  <c:v>2016/17</c:v>
                </c:pt>
                <c:pt idx="44">
                  <c:v>2017/18</c:v>
                </c:pt>
                <c:pt idx="45">
                  <c:v>2018/19</c:v>
                </c:pt>
                <c:pt idx="46">
                  <c:v>2019/20</c:v>
                </c:pt>
                <c:pt idx="47">
                  <c:v>2020/21</c:v>
                </c:pt>
                <c:pt idx="48">
                  <c:v>2021/22</c:v>
                </c:pt>
                <c:pt idx="49">
                  <c:v>2022/23</c:v>
                </c:pt>
                <c:pt idx="50">
                  <c:v>2023/24</c:v>
                </c:pt>
                <c:pt idx="51">
                  <c:v>2024/25</c:v>
                </c:pt>
              </c:strCache>
            </c:strRef>
          </c:cat>
          <c:val>
            <c:numRef>
              <c:f>'Area prod and yield'!$K$68:$K$120</c:f>
              <c:numCache>
                <c:formatCode>#,##0</c:formatCode>
                <c:ptCount val="52"/>
                <c:pt idx="0">
                  <c:v>2025000</c:v>
                </c:pt>
                <c:pt idx="1">
                  <c:v>1865000</c:v>
                </c:pt>
                <c:pt idx="2">
                  <c:v>1839000</c:v>
                </c:pt>
                <c:pt idx="3">
                  <c:v>1944000</c:v>
                </c:pt>
                <c:pt idx="4">
                  <c:v>1792000</c:v>
                </c:pt>
                <c:pt idx="5">
                  <c:v>1880000</c:v>
                </c:pt>
                <c:pt idx="6">
                  <c:v>1903000</c:v>
                </c:pt>
                <c:pt idx="7">
                  <c:v>1627000</c:v>
                </c:pt>
                <c:pt idx="8">
                  <c:v>1812000</c:v>
                </c:pt>
                <c:pt idx="9">
                  <c:v>2013000</c:v>
                </c:pt>
                <c:pt idx="10">
                  <c:v>1819000</c:v>
                </c:pt>
                <c:pt idx="11">
                  <c:v>1942000</c:v>
                </c:pt>
                <c:pt idx="12">
                  <c:v>1983000</c:v>
                </c:pt>
                <c:pt idx="13">
                  <c:v>1946000</c:v>
                </c:pt>
                <c:pt idx="14">
                  <c:v>1749000</c:v>
                </c:pt>
                <c:pt idx="15">
                  <c:v>2009000</c:v>
                </c:pt>
                <c:pt idx="16">
                  <c:v>1843000</c:v>
                </c:pt>
                <c:pt idx="17">
                  <c:v>1563000</c:v>
                </c:pt>
                <c:pt idx="18">
                  <c:v>1436000</c:v>
                </c:pt>
                <c:pt idx="19">
                  <c:v>750000</c:v>
                </c:pt>
                <c:pt idx="20">
                  <c:v>1075000</c:v>
                </c:pt>
                <c:pt idx="21">
                  <c:v>1048000</c:v>
                </c:pt>
                <c:pt idx="22">
                  <c:v>1363000</c:v>
                </c:pt>
                <c:pt idx="23">
                  <c:v>1294000</c:v>
                </c:pt>
                <c:pt idx="24">
                  <c:v>1382000</c:v>
                </c:pt>
                <c:pt idx="25">
                  <c:v>745000</c:v>
                </c:pt>
                <c:pt idx="26">
                  <c:v>718000</c:v>
                </c:pt>
                <c:pt idx="27">
                  <c:v>934000</c:v>
                </c:pt>
                <c:pt idx="28">
                  <c:v>973500</c:v>
                </c:pt>
                <c:pt idx="29">
                  <c:v>941100</c:v>
                </c:pt>
                <c:pt idx="30">
                  <c:v>748000</c:v>
                </c:pt>
                <c:pt idx="31">
                  <c:v>830000.00000000012</c:v>
                </c:pt>
                <c:pt idx="32">
                  <c:v>805000</c:v>
                </c:pt>
                <c:pt idx="33">
                  <c:v>764800</c:v>
                </c:pt>
                <c:pt idx="34">
                  <c:v>632000</c:v>
                </c:pt>
                <c:pt idx="35">
                  <c:v>748000</c:v>
                </c:pt>
                <c:pt idx="36">
                  <c:v>642500</c:v>
                </c:pt>
                <c:pt idx="37">
                  <c:v>558100</c:v>
                </c:pt>
                <c:pt idx="38">
                  <c:v>604700</c:v>
                </c:pt>
                <c:pt idx="39">
                  <c:v>515200</c:v>
                </c:pt>
                <c:pt idx="40">
                  <c:v>505500</c:v>
                </c:pt>
                <c:pt idx="41">
                  <c:v>476570</c:v>
                </c:pt>
                <c:pt idx="42">
                  <c:v>482150</c:v>
                </c:pt>
                <c:pt idx="43">
                  <c:v>508365</c:v>
                </c:pt>
                <c:pt idx="44">
                  <c:v>491600</c:v>
                </c:pt>
                <c:pt idx="45">
                  <c:v>503350</c:v>
                </c:pt>
                <c:pt idx="46">
                  <c:v>540000</c:v>
                </c:pt>
                <c:pt idx="47">
                  <c:v>509800</c:v>
                </c:pt>
                <c:pt idx="48">
                  <c:v>523500</c:v>
                </c:pt>
                <c:pt idx="49">
                  <c:v>566800</c:v>
                </c:pt>
                <c:pt idx="50">
                  <c:v>537950</c:v>
                </c:pt>
                <c:pt idx="51">
                  <c:v>505300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9-45ED-8D46-5D98370AD7D3}"/>
            </c:ext>
          </c:extLst>
        </c:ser>
        <c:ser>
          <c:idx val="0"/>
          <c:order val="1"/>
          <c:tx>
            <c:v>Production</c:v>
          </c:tx>
          <c:spPr>
            <a:ln w="38100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'Area prod and yield'!$A$68:$A$120</c:f>
              <c:strCache>
                <c:ptCount val="52"/>
                <c:pt idx="0">
                  <c:v>1973/74</c:v>
                </c:pt>
                <c:pt idx="1">
                  <c:v>1974/75</c:v>
                </c:pt>
                <c:pt idx="2">
                  <c:v>1975/76</c:v>
                </c:pt>
                <c:pt idx="3">
                  <c:v>1976/77</c:v>
                </c:pt>
                <c:pt idx="4">
                  <c:v>1977/78</c:v>
                </c:pt>
                <c:pt idx="5">
                  <c:v>1978/79</c:v>
                </c:pt>
                <c:pt idx="6">
                  <c:v>1979/80</c:v>
                </c:pt>
                <c:pt idx="7">
                  <c:v>1980/81</c:v>
                </c:pt>
                <c:pt idx="8">
                  <c:v>1981/82</c:v>
                </c:pt>
                <c:pt idx="9">
                  <c:v>1982/83</c:v>
                </c:pt>
                <c:pt idx="10">
                  <c:v>1983/84</c:v>
                </c:pt>
                <c:pt idx="11">
                  <c:v>1984/85</c:v>
                </c:pt>
                <c:pt idx="12">
                  <c:v>1985/86</c:v>
                </c:pt>
                <c:pt idx="13">
                  <c:v>1986/87</c:v>
                </c:pt>
                <c:pt idx="14">
                  <c:v>1987/88</c:v>
                </c:pt>
                <c:pt idx="15">
                  <c:v>1988/89</c:v>
                </c:pt>
                <c:pt idx="16">
                  <c:v>1989/90</c:v>
                </c:pt>
                <c:pt idx="17">
                  <c:v> 1990/91</c:v>
                </c:pt>
                <c:pt idx="18">
                  <c:v>1991/92</c:v>
                </c:pt>
                <c:pt idx="19">
                  <c:v>1992/93</c:v>
                </c:pt>
                <c:pt idx="20">
                  <c:v>1993/94</c:v>
                </c:pt>
                <c:pt idx="21">
                  <c:v>1994/95</c:v>
                </c:pt>
                <c:pt idx="22">
                  <c:v>1995/96</c:v>
                </c:pt>
                <c:pt idx="23">
                  <c:v>1996/97</c:v>
                </c:pt>
                <c:pt idx="24">
                  <c:v>1997/98</c:v>
                </c:pt>
                <c:pt idx="25">
                  <c:v>1998/99</c:v>
                </c:pt>
                <c:pt idx="26">
                  <c:v>1999/2000</c:v>
                </c:pt>
                <c:pt idx="27">
                  <c:v> 2000/01</c:v>
                </c:pt>
                <c:pt idx="28">
                  <c:v> 2001/02</c:v>
                </c:pt>
                <c:pt idx="29">
                  <c:v> 2002/03</c:v>
                </c:pt>
                <c:pt idx="30">
                  <c:v> 2003/04</c:v>
                </c:pt>
                <c:pt idx="31">
                  <c:v> 2004/05</c:v>
                </c:pt>
                <c:pt idx="32">
                  <c:v> 2005/06</c:v>
                </c:pt>
                <c:pt idx="33">
                  <c:v> 2006/07</c:v>
                </c:pt>
                <c:pt idx="34">
                  <c:v> 2007/08</c:v>
                </c:pt>
                <c:pt idx="35">
                  <c:v> 2008/09</c:v>
                </c:pt>
                <c:pt idx="36">
                  <c:v> 2009/10</c:v>
                </c:pt>
                <c:pt idx="37">
                  <c:v> 2010/11</c:v>
                </c:pt>
                <c:pt idx="38">
                  <c:v> 2011/12</c:v>
                </c:pt>
                <c:pt idx="39">
                  <c:v> 2012/13</c:v>
                </c:pt>
                <c:pt idx="40">
                  <c:v> 2013/14</c:v>
                </c:pt>
                <c:pt idx="41">
                  <c:v> 2014/15</c:v>
                </c:pt>
                <c:pt idx="42">
                  <c:v>2015/16</c:v>
                </c:pt>
                <c:pt idx="43">
                  <c:v>2016/17</c:v>
                </c:pt>
                <c:pt idx="44">
                  <c:v>2017/18</c:v>
                </c:pt>
                <c:pt idx="45">
                  <c:v>2018/19</c:v>
                </c:pt>
                <c:pt idx="46">
                  <c:v>2019/20</c:v>
                </c:pt>
                <c:pt idx="47">
                  <c:v>2020/21</c:v>
                </c:pt>
                <c:pt idx="48">
                  <c:v>2021/22</c:v>
                </c:pt>
                <c:pt idx="49">
                  <c:v>2022/23</c:v>
                </c:pt>
                <c:pt idx="50">
                  <c:v>2023/24</c:v>
                </c:pt>
                <c:pt idx="51">
                  <c:v>2024/25</c:v>
                </c:pt>
              </c:strCache>
            </c:strRef>
          </c:cat>
          <c:val>
            <c:numRef>
              <c:f>'Area prod and yield'!$L$68:$L$120</c:f>
              <c:numCache>
                <c:formatCode>#,##0</c:formatCode>
                <c:ptCount val="52"/>
                <c:pt idx="0">
                  <c:v>1871000</c:v>
                </c:pt>
                <c:pt idx="1">
                  <c:v>1596000</c:v>
                </c:pt>
                <c:pt idx="2">
                  <c:v>1792000</c:v>
                </c:pt>
                <c:pt idx="3">
                  <c:v>2248000</c:v>
                </c:pt>
                <c:pt idx="4">
                  <c:v>1879000</c:v>
                </c:pt>
                <c:pt idx="5">
                  <c:v>1692000</c:v>
                </c:pt>
                <c:pt idx="6">
                  <c:v>2087000</c:v>
                </c:pt>
                <c:pt idx="7">
                  <c:v>1472000</c:v>
                </c:pt>
                <c:pt idx="8">
                  <c:v>2356000</c:v>
                </c:pt>
                <c:pt idx="9">
                  <c:v>2444000</c:v>
                </c:pt>
                <c:pt idx="10">
                  <c:v>1784000</c:v>
                </c:pt>
                <c:pt idx="11">
                  <c:v>2346000</c:v>
                </c:pt>
                <c:pt idx="12">
                  <c:v>1693000</c:v>
                </c:pt>
                <c:pt idx="13">
                  <c:v>2333000</c:v>
                </c:pt>
                <c:pt idx="14">
                  <c:v>3154000</c:v>
                </c:pt>
                <c:pt idx="15">
                  <c:v>3620000</c:v>
                </c:pt>
                <c:pt idx="16">
                  <c:v>2010000</c:v>
                </c:pt>
                <c:pt idx="17">
                  <c:v>1709000</c:v>
                </c:pt>
                <c:pt idx="18">
                  <c:v>2142000</c:v>
                </c:pt>
                <c:pt idx="19">
                  <c:v>1324000</c:v>
                </c:pt>
                <c:pt idx="20">
                  <c:v>1984000</c:v>
                </c:pt>
                <c:pt idx="21">
                  <c:v>1840000</c:v>
                </c:pt>
                <c:pt idx="22">
                  <c:v>1977000</c:v>
                </c:pt>
                <c:pt idx="23">
                  <c:v>2712000</c:v>
                </c:pt>
                <c:pt idx="24">
                  <c:v>2805000</c:v>
                </c:pt>
                <c:pt idx="25">
                  <c:v>1687500</c:v>
                </c:pt>
                <c:pt idx="26">
                  <c:v>1770000</c:v>
                </c:pt>
                <c:pt idx="27">
                  <c:v>2348550</c:v>
                </c:pt>
                <c:pt idx="28">
                  <c:v>2450000</c:v>
                </c:pt>
                <c:pt idx="29">
                  <c:v>2427000</c:v>
                </c:pt>
                <c:pt idx="30">
                  <c:v>1540000</c:v>
                </c:pt>
                <c:pt idx="31">
                  <c:v>1680000</c:v>
                </c:pt>
                <c:pt idx="32">
                  <c:v>1905000</c:v>
                </c:pt>
                <c:pt idx="33">
                  <c:v>2105000</c:v>
                </c:pt>
                <c:pt idx="34">
                  <c:v>1905000</c:v>
                </c:pt>
                <c:pt idx="35">
                  <c:v>2130000</c:v>
                </c:pt>
                <c:pt idx="36">
                  <c:v>1958000</c:v>
                </c:pt>
                <c:pt idx="37">
                  <c:v>1430000</c:v>
                </c:pt>
                <c:pt idx="38">
                  <c:v>1905280.0000000002</c:v>
                </c:pt>
                <c:pt idx="39">
                  <c:v>1870000</c:v>
                </c:pt>
                <c:pt idx="40">
                  <c:v>1870000</c:v>
                </c:pt>
                <c:pt idx="41">
                  <c:v>1750000</c:v>
                </c:pt>
                <c:pt idx="42">
                  <c:v>1440000</c:v>
                </c:pt>
                <c:pt idx="43">
                  <c:v>1909540</c:v>
                </c:pt>
                <c:pt idx="44">
                  <c:v>1535000</c:v>
                </c:pt>
                <c:pt idx="45">
                  <c:v>1868000</c:v>
                </c:pt>
                <c:pt idx="46">
                  <c:v>1535000</c:v>
                </c:pt>
                <c:pt idx="47">
                  <c:v>2120000</c:v>
                </c:pt>
                <c:pt idx="48">
                  <c:v>2285000</c:v>
                </c:pt>
                <c:pt idx="49">
                  <c:v>2110000</c:v>
                </c:pt>
                <c:pt idx="50">
                  <c:v>2050000</c:v>
                </c:pt>
                <c:pt idx="51">
                  <c:v>1930000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9-45ED-8D46-5D98370AD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56000"/>
        <c:axId val="120257536"/>
      </c:lineChart>
      <c:lineChart>
        <c:grouping val="standard"/>
        <c:varyColors val="0"/>
        <c:ser>
          <c:idx val="2"/>
          <c:order val="2"/>
          <c:tx>
            <c:v>Yield</c:v>
          </c:tx>
          <c:spPr>
            <a:ln w="19050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'Area prod and yield'!$A$12:$A$122</c:f>
              <c:strCache>
                <c:ptCount val="109"/>
                <c:pt idx="0">
                  <c:v>1917/18</c:v>
                </c:pt>
                <c:pt idx="1">
                  <c:v>1918/19</c:v>
                </c:pt>
                <c:pt idx="2">
                  <c:v>1919/20</c:v>
                </c:pt>
                <c:pt idx="3">
                  <c:v>1920/21</c:v>
                </c:pt>
                <c:pt idx="4">
                  <c:v>1921/22</c:v>
                </c:pt>
                <c:pt idx="5">
                  <c:v>1922/23</c:v>
                </c:pt>
                <c:pt idx="6">
                  <c:v>1923/24</c:v>
                </c:pt>
                <c:pt idx="7">
                  <c:v>1924/25</c:v>
                </c:pt>
                <c:pt idx="8">
                  <c:v>1925/26</c:v>
                </c:pt>
                <c:pt idx="9">
                  <c:v>1926/27</c:v>
                </c:pt>
                <c:pt idx="10">
                  <c:v>1927/28</c:v>
                </c:pt>
                <c:pt idx="11">
                  <c:v>1928/29</c:v>
                </c:pt>
                <c:pt idx="12">
                  <c:v>1929/30</c:v>
                </c:pt>
                <c:pt idx="13">
                  <c:v>1930/31</c:v>
                </c:pt>
                <c:pt idx="14">
                  <c:v>1931/32</c:v>
                </c:pt>
                <c:pt idx="15">
                  <c:v>1932/33</c:v>
                </c:pt>
                <c:pt idx="16">
                  <c:v>1933/34</c:v>
                </c:pt>
                <c:pt idx="17">
                  <c:v>1934/35</c:v>
                </c:pt>
                <c:pt idx="18">
                  <c:v>1935/36</c:v>
                </c:pt>
                <c:pt idx="19">
                  <c:v>1936/37</c:v>
                </c:pt>
                <c:pt idx="20">
                  <c:v>1937/38</c:v>
                </c:pt>
                <c:pt idx="21">
                  <c:v>1938/39</c:v>
                </c:pt>
                <c:pt idx="22">
                  <c:v>1939/40</c:v>
                </c:pt>
                <c:pt idx="23">
                  <c:v>1940/41</c:v>
                </c:pt>
                <c:pt idx="24">
                  <c:v>1941/42</c:v>
                </c:pt>
                <c:pt idx="25">
                  <c:v>1942/43</c:v>
                </c:pt>
                <c:pt idx="26">
                  <c:v>1943/44</c:v>
                </c:pt>
                <c:pt idx="27">
                  <c:v>1944/45</c:v>
                </c:pt>
                <c:pt idx="28">
                  <c:v>1945/46</c:v>
                </c:pt>
                <c:pt idx="29">
                  <c:v>1946/47</c:v>
                </c:pt>
                <c:pt idx="30">
                  <c:v>1947/48</c:v>
                </c:pt>
                <c:pt idx="31">
                  <c:v>1948/49</c:v>
                </c:pt>
                <c:pt idx="32">
                  <c:v>1949/50</c:v>
                </c:pt>
                <c:pt idx="33">
                  <c:v>1950/51</c:v>
                </c:pt>
                <c:pt idx="34">
                  <c:v>1951/52</c:v>
                </c:pt>
                <c:pt idx="35">
                  <c:v>1952/53</c:v>
                </c:pt>
                <c:pt idx="36">
                  <c:v>1953/54</c:v>
                </c:pt>
                <c:pt idx="37">
                  <c:v>1954/55</c:v>
                </c:pt>
                <c:pt idx="38">
                  <c:v>1955/56</c:v>
                </c:pt>
                <c:pt idx="39">
                  <c:v>1956/57</c:v>
                </c:pt>
                <c:pt idx="40">
                  <c:v>1957/58</c:v>
                </c:pt>
                <c:pt idx="41">
                  <c:v>1958/59</c:v>
                </c:pt>
                <c:pt idx="42">
                  <c:v>1959/60</c:v>
                </c:pt>
                <c:pt idx="43">
                  <c:v>1960/61</c:v>
                </c:pt>
                <c:pt idx="44">
                  <c:v>1961/62</c:v>
                </c:pt>
                <c:pt idx="45">
                  <c:v>1962/63</c:v>
                </c:pt>
                <c:pt idx="46">
                  <c:v>1963/64</c:v>
                </c:pt>
                <c:pt idx="47">
                  <c:v>1964/65</c:v>
                </c:pt>
                <c:pt idx="48">
                  <c:v>1965/66</c:v>
                </c:pt>
                <c:pt idx="49">
                  <c:v>1966/67</c:v>
                </c:pt>
                <c:pt idx="50">
                  <c:v>1967/68</c:v>
                </c:pt>
                <c:pt idx="51">
                  <c:v>1968/69</c:v>
                </c:pt>
                <c:pt idx="52">
                  <c:v>1969/70</c:v>
                </c:pt>
                <c:pt idx="53">
                  <c:v>1970/71</c:v>
                </c:pt>
                <c:pt idx="54">
                  <c:v>1971/72</c:v>
                </c:pt>
                <c:pt idx="55">
                  <c:v>1972/73</c:v>
                </c:pt>
                <c:pt idx="56">
                  <c:v>1973/74</c:v>
                </c:pt>
                <c:pt idx="57">
                  <c:v>1974/75</c:v>
                </c:pt>
                <c:pt idx="58">
                  <c:v>1975/76</c:v>
                </c:pt>
                <c:pt idx="59">
                  <c:v>1976/77</c:v>
                </c:pt>
                <c:pt idx="60">
                  <c:v>1977/78</c:v>
                </c:pt>
                <c:pt idx="61">
                  <c:v>1978/79</c:v>
                </c:pt>
                <c:pt idx="62">
                  <c:v>1979/80</c:v>
                </c:pt>
                <c:pt idx="63">
                  <c:v>1980/81</c:v>
                </c:pt>
                <c:pt idx="64">
                  <c:v>1981/82</c:v>
                </c:pt>
                <c:pt idx="65">
                  <c:v>1982/83</c:v>
                </c:pt>
                <c:pt idx="66">
                  <c:v>1983/84</c:v>
                </c:pt>
                <c:pt idx="67">
                  <c:v>1984/85</c:v>
                </c:pt>
                <c:pt idx="68">
                  <c:v>1985/86</c:v>
                </c:pt>
                <c:pt idx="69">
                  <c:v>1986/87</c:v>
                </c:pt>
                <c:pt idx="70">
                  <c:v>1987/88</c:v>
                </c:pt>
                <c:pt idx="71">
                  <c:v>1988/89</c:v>
                </c:pt>
                <c:pt idx="72">
                  <c:v>1989/90</c:v>
                </c:pt>
                <c:pt idx="73">
                  <c:v> 1990/91</c:v>
                </c:pt>
                <c:pt idx="74">
                  <c:v>1991/92</c:v>
                </c:pt>
                <c:pt idx="75">
                  <c:v>1992/93</c:v>
                </c:pt>
                <c:pt idx="76">
                  <c:v>1993/94</c:v>
                </c:pt>
                <c:pt idx="77">
                  <c:v>1994/95</c:v>
                </c:pt>
                <c:pt idx="78">
                  <c:v>1995/96</c:v>
                </c:pt>
                <c:pt idx="79">
                  <c:v>1996/97</c:v>
                </c:pt>
                <c:pt idx="80">
                  <c:v>1997/98</c:v>
                </c:pt>
                <c:pt idx="81">
                  <c:v>1998/99</c:v>
                </c:pt>
                <c:pt idx="82">
                  <c:v>1999/2000</c:v>
                </c:pt>
                <c:pt idx="83">
                  <c:v> 2000/01</c:v>
                </c:pt>
                <c:pt idx="84">
                  <c:v> 2001/02</c:v>
                </c:pt>
                <c:pt idx="85">
                  <c:v> 2002/03</c:v>
                </c:pt>
                <c:pt idx="86">
                  <c:v> 2003/04</c:v>
                </c:pt>
                <c:pt idx="87">
                  <c:v> 2004/05</c:v>
                </c:pt>
                <c:pt idx="88">
                  <c:v> 2005/06</c:v>
                </c:pt>
                <c:pt idx="89">
                  <c:v> 2006/07</c:v>
                </c:pt>
                <c:pt idx="90">
                  <c:v> 2007/08</c:v>
                </c:pt>
                <c:pt idx="91">
                  <c:v> 2008/09</c:v>
                </c:pt>
                <c:pt idx="92">
                  <c:v> 2009/10</c:v>
                </c:pt>
                <c:pt idx="93">
                  <c:v> 2010/11</c:v>
                </c:pt>
                <c:pt idx="94">
                  <c:v> 2011/12</c:v>
                </c:pt>
                <c:pt idx="95">
                  <c:v> 2012/13</c:v>
                </c:pt>
                <c:pt idx="96">
                  <c:v> 2013/14</c:v>
                </c:pt>
                <c:pt idx="97">
                  <c:v> 2014/15</c:v>
                </c:pt>
                <c:pt idx="98">
                  <c:v>2015/16</c:v>
                </c:pt>
                <c:pt idx="99">
                  <c:v>2016/17</c:v>
                </c:pt>
                <c:pt idx="100">
                  <c:v>2017/18</c:v>
                </c:pt>
                <c:pt idx="101">
                  <c:v>2018/19</c:v>
                </c:pt>
                <c:pt idx="102">
                  <c:v>2019/20</c:v>
                </c:pt>
                <c:pt idx="103">
                  <c:v>2020/21</c:v>
                </c:pt>
                <c:pt idx="104">
                  <c:v>2021/22</c:v>
                </c:pt>
                <c:pt idx="105">
                  <c:v>2022/23</c:v>
                </c:pt>
                <c:pt idx="106">
                  <c:v>2023/24</c:v>
                </c:pt>
                <c:pt idx="107">
                  <c:v>2024/25</c:v>
                </c:pt>
                <c:pt idx="108">
                  <c:v>2025/26</c:v>
                </c:pt>
              </c:strCache>
            </c:strRef>
          </c:cat>
          <c:val>
            <c:numRef>
              <c:f>'Area prod and yield'!$M$68:$M$120</c:f>
              <c:numCache>
                <c:formatCode>0.00</c:formatCode>
                <c:ptCount val="52"/>
                <c:pt idx="0">
                  <c:v>0.92395061728395067</c:v>
                </c:pt>
                <c:pt idx="1">
                  <c:v>0.85576407506702412</c:v>
                </c:pt>
                <c:pt idx="2">
                  <c:v>0.97444263186514413</c:v>
                </c:pt>
                <c:pt idx="3">
                  <c:v>1.1563786008230452</c:v>
                </c:pt>
                <c:pt idx="4">
                  <c:v>1.0485491071428572</c:v>
                </c:pt>
                <c:pt idx="5">
                  <c:v>0.9</c:v>
                </c:pt>
                <c:pt idx="6">
                  <c:v>1.0966894377299001</c:v>
                </c:pt>
                <c:pt idx="7">
                  <c:v>0.90473263675476334</c:v>
                </c:pt>
                <c:pt idx="8">
                  <c:v>1.3002207505518764</c:v>
                </c:pt>
                <c:pt idx="9">
                  <c:v>1.2141082960755092</c:v>
                </c:pt>
                <c:pt idx="10">
                  <c:v>0.98075865860362832</c:v>
                </c:pt>
                <c:pt idx="11">
                  <c:v>1.208032955715757</c:v>
                </c:pt>
                <c:pt idx="12">
                  <c:v>0.85375693393847707</c:v>
                </c:pt>
                <c:pt idx="13">
                  <c:v>1.1988694758478931</c:v>
                </c:pt>
                <c:pt idx="14">
                  <c:v>1.8033161806746711</c:v>
                </c:pt>
                <c:pt idx="15">
                  <c:v>1.8018914883026382</c:v>
                </c:pt>
                <c:pt idx="16">
                  <c:v>1.0906131307650571</c:v>
                </c:pt>
                <c:pt idx="17">
                  <c:v>1.0934101087651951</c:v>
                </c:pt>
                <c:pt idx="18">
                  <c:v>1.4916434540389971</c:v>
                </c:pt>
                <c:pt idx="19">
                  <c:v>1.7653333333333334</c:v>
                </c:pt>
                <c:pt idx="20">
                  <c:v>1.8455813953488371</c:v>
                </c:pt>
                <c:pt idx="21">
                  <c:v>1.7557251908396947</c:v>
                </c:pt>
                <c:pt idx="22">
                  <c:v>1.4504768892149671</c:v>
                </c:pt>
                <c:pt idx="23">
                  <c:v>2.0958268933539412</c:v>
                </c:pt>
                <c:pt idx="24">
                  <c:v>2.0296671490593341</c:v>
                </c:pt>
                <c:pt idx="25">
                  <c:v>2.2651006711409396</c:v>
                </c:pt>
                <c:pt idx="26">
                  <c:v>2.4651810584958218</c:v>
                </c:pt>
                <c:pt idx="27">
                  <c:v>2.514507494646681</c:v>
                </c:pt>
                <c:pt idx="28">
                  <c:v>2.5166923472008218</c:v>
                </c:pt>
                <c:pt idx="29">
                  <c:v>2.578897035384125</c:v>
                </c:pt>
                <c:pt idx="30">
                  <c:v>2.0588235294117645</c:v>
                </c:pt>
                <c:pt idx="31">
                  <c:v>2.0240963855421685</c:v>
                </c:pt>
                <c:pt idx="32">
                  <c:v>2.3664596273291925</c:v>
                </c:pt>
                <c:pt idx="33">
                  <c:v>2.7523535564853558</c:v>
                </c:pt>
                <c:pt idx="34">
                  <c:v>3.0142405063291138</c:v>
                </c:pt>
                <c:pt idx="35">
                  <c:v>2.8475935828877006</c:v>
                </c:pt>
                <c:pt idx="36">
                  <c:v>3.0474708171206224</c:v>
                </c:pt>
                <c:pt idx="37">
                  <c:v>2.5622648270919188</c:v>
                </c:pt>
                <c:pt idx="38">
                  <c:v>3.150785513477758</c:v>
                </c:pt>
                <c:pt idx="39">
                  <c:v>3.6296583850931676</c:v>
                </c:pt>
                <c:pt idx="40">
                  <c:v>3.6993076162215628</c:v>
                </c:pt>
                <c:pt idx="41">
                  <c:v>3.6720733575340452</c:v>
                </c:pt>
                <c:pt idx="42">
                  <c:v>2.9866224204085867</c:v>
                </c:pt>
                <c:pt idx="43">
                  <c:v>3.7562381359849715</c:v>
                </c:pt>
                <c:pt idx="44">
                  <c:v>3.1224572823433685</c:v>
                </c:pt>
                <c:pt idx="45">
                  <c:v>3.7111353928677859</c:v>
                </c:pt>
                <c:pt idx="46">
                  <c:v>2.8425925925925926</c:v>
                </c:pt>
                <c:pt idx="47">
                  <c:v>4.1584935268732837</c:v>
                </c:pt>
                <c:pt idx="48">
                  <c:v>4.3648519579751675</c:v>
                </c:pt>
                <c:pt idx="49">
                  <c:v>3.7226534932956952</c:v>
                </c:pt>
                <c:pt idx="50">
                  <c:v>3.8107630820708245</c:v>
                </c:pt>
                <c:pt idx="51">
                  <c:v>3.8195131604987136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39-45ED-8D46-5D98370AD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605183"/>
        <c:axId val="1259604223"/>
      </c:lineChart>
      <c:catAx>
        <c:axId val="12025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0257536"/>
        <c:crosses val="autoZero"/>
        <c:auto val="1"/>
        <c:lblAlgn val="ctr"/>
        <c:lblOffset val="100"/>
        <c:noMultiLvlLbl val="0"/>
      </c:catAx>
      <c:valAx>
        <c:axId val="120257536"/>
        <c:scaling>
          <c:orientation val="minMax"/>
          <c:max val="38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0256000"/>
        <c:crosses val="autoZero"/>
        <c:crossBetween val="between"/>
        <c:majorUnit val="200000"/>
      </c:valAx>
      <c:valAx>
        <c:axId val="1259604223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00FF"/>
                </a:solidFill>
              </a:defRPr>
            </a:pPr>
            <a:endParaRPr lang="en-US"/>
          </a:p>
        </c:txPr>
        <c:crossAx val="1259605183"/>
        <c:crosses val="max"/>
        <c:crossBetween val="between"/>
      </c:valAx>
      <c:catAx>
        <c:axId val="1259605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9604223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5378360790558605"/>
          <c:y val="6.8955225501356812E-2"/>
          <c:w val="0.31989863008591207"/>
          <c:h val="4.2843225827787657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96325353106903E-2"/>
          <c:y val="8.9913934562599176E-2"/>
          <c:w val="0.9075650943719672"/>
          <c:h val="0.80051533285463217"/>
        </c:manualLayout>
      </c:layout>
      <c:lineChart>
        <c:grouping val="standard"/>
        <c:varyColors val="0"/>
        <c:ser>
          <c:idx val="1"/>
          <c:order val="0"/>
          <c:tx>
            <c:v>Wheat</c:v>
          </c:tx>
          <c:spPr>
            <a:ln w="28575"/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yield'!$K$31:$K$120</c:f>
              <c:numCache>
                <c:formatCode>#,##0</c:formatCode>
                <c:ptCount val="89"/>
                <c:pt idx="0">
                  <c:v>943226.70000000007</c:v>
                </c:pt>
                <c:pt idx="1">
                  <c:v>720484.70000000007</c:v>
                </c:pt>
                <c:pt idx="2">
                  <c:v>819861.9</c:v>
                </c:pt>
                <c:pt idx="3">
                  <c:v>848989.70000000007</c:v>
                </c:pt>
                <c:pt idx="4">
                  <c:v>934659.70000000007</c:v>
                </c:pt>
                <c:pt idx="5">
                  <c:v>954363.8</c:v>
                </c:pt>
                <c:pt idx="6">
                  <c:v>1082868.8</c:v>
                </c:pt>
                <c:pt idx="7">
                  <c:v>1096576</c:v>
                </c:pt>
                <c:pt idx="8">
                  <c:v>1017759.6</c:v>
                </c:pt>
                <c:pt idx="9">
                  <c:v>823288.70000000007</c:v>
                </c:pt>
                <c:pt idx="10">
                  <c:v>992058.6</c:v>
                </c:pt>
                <c:pt idx="11">
                  <c:v>908958.70000000007</c:v>
                </c:pt>
                <c:pt idx="12">
                  <c:v>1017759.6</c:v>
                </c:pt>
                <c:pt idx="13">
                  <c:v>1075158.5</c:v>
                </c:pt>
                <c:pt idx="14">
                  <c:v>1135127.5</c:v>
                </c:pt>
                <c:pt idx="15">
                  <c:v>1183102.7</c:v>
                </c:pt>
                <c:pt idx="16">
                  <c:v>1171108.8999999999</c:v>
                </c:pt>
                <c:pt idx="17">
                  <c:v>1020329.7000000001</c:v>
                </c:pt>
                <c:pt idx="18">
                  <c:v>1145000</c:v>
                </c:pt>
                <c:pt idx="19">
                  <c:v>1127000</c:v>
                </c:pt>
                <c:pt idx="20">
                  <c:v>1310000</c:v>
                </c:pt>
                <c:pt idx="21">
                  <c:v>1335000</c:v>
                </c:pt>
                <c:pt idx="22">
                  <c:v>1083000</c:v>
                </c:pt>
                <c:pt idx="23">
                  <c:v>1183000</c:v>
                </c:pt>
                <c:pt idx="24">
                  <c:v>1253000</c:v>
                </c:pt>
                <c:pt idx="25">
                  <c:v>1407000</c:v>
                </c:pt>
                <c:pt idx="26">
                  <c:v>1375000</c:v>
                </c:pt>
                <c:pt idx="27">
                  <c:v>1519000</c:v>
                </c:pt>
                <c:pt idx="28">
                  <c:v>1319000</c:v>
                </c:pt>
                <c:pt idx="29">
                  <c:v>1360000</c:v>
                </c:pt>
                <c:pt idx="30">
                  <c:v>1134000</c:v>
                </c:pt>
                <c:pt idx="31">
                  <c:v>1298000</c:v>
                </c:pt>
                <c:pt idx="32">
                  <c:v>1670000</c:v>
                </c:pt>
                <c:pt idx="33">
                  <c:v>1850000</c:v>
                </c:pt>
                <c:pt idx="34">
                  <c:v>1930000</c:v>
                </c:pt>
                <c:pt idx="35">
                  <c:v>2010000</c:v>
                </c:pt>
                <c:pt idx="36">
                  <c:v>2017000</c:v>
                </c:pt>
                <c:pt idx="37">
                  <c:v>2025000</c:v>
                </c:pt>
                <c:pt idx="38">
                  <c:v>1865000</c:v>
                </c:pt>
                <c:pt idx="39">
                  <c:v>1839000</c:v>
                </c:pt>
                <c:pt idx="40">
                  <c:v>1944000</c:v>
                </c:pt>
                <c:pt idx="41">
                  <c:v>1792000</c:v>
                </c:pt>
                <c:pt idx="42">
                  <c:v>1880000</c:v>
                </c:pt>
                <c:pt idx="43">
                  <c:v>1903000</c:v>
                </c:pt>
                <c:pt idx="44">
                  <c:v>1627000</c:v>
                </c:pt>
                <c:pt idx="45">
                  <c:v>1812000</c:v>
                </c:pt>
                <c:pt idx="46">
                  <c:v>2013000</c:v>
                </c:pt>
                <c:pt idx="47">
                  <c:v>1819000</c:v>
                </c:pt>
                <c:pt idx="48">
                  <c:v>1942000</c:v>
                </c:pt>
                <c:pt idx="49">
                  <c:v>1983000</c:v>
                </c:pt>
                <c:pt idx="50">
                  <c:v>1946000</c:v>
                </c:pt>
                <c:pt idx="51">
                  <c:v>1749000</c:v>
                </c:pt>
                <c:pt idx="52">
                  <c:v>2009000</c:v>
                </c:pt>
                <c:pt idx="53">
                  <c:v>1843000</c:v>
                </c:pt>
                <c:pt idx="54">
                  <c:v>1563000</c:v>
                </c:pt>
                <c:pt idx="55">
                  <c:v>1436000</c:v>
                </c:pt>
                <c:pt idx="56">
                  <c:v>750000</c:v>
                </c:pt>
                <c:pt idx="57">
                  <c:v>1075000</c:v>
                </c:pt>
                <c:pt idx="58">
                  <c:v>1048000</c:v>
                </c:pt>
                <c:pt idx="59">
                  <c:v>1363000</c:v>
                </c:pt>
                <c:pt idx="60">
                  <c:v>1294000</c:v>
                </c:pt>
                <c:pt idx="61">
                  <c:v>1382000</c:v>
                </c:pt>
                <c:pt idx="62">
                  <c:v>745000</c:v>
                </c:pt>
                <c:pt idx="63">
                  <c:v>718000</c:v>
                </c:pt>
                <c:pt idx="64">
                  <c:v>934000</c:v>
                </c:pt>
                <c:pt idx="65">
                  <c:v>973500</c:v>
                </c:pt>
                <c:pt idx="66">
                  <c:v>941100</c:v>
                </c:pt>
                <c:pt idx="67">
                  <c:v>748000</c:v>
                </c:pt>
                <c:pt idx="68">
                  <c:v>830000.00000000012</c:v>
                </c:pt>
                <c:pt idx="69">
                  <c:v>805000</c:v>
                </c:pt>
                <c:pt idx="70">
                  <c:v>764800</c:v>
                </c:pt>
                <c:pt idx="71">
                  <c:v>632000</c:v>
                </c:pt>
                <c:pt idx="72">
                  <c:v>748000</c:v>
                </c:pt>
                <c:pt idx="73">
                  <c:v>642500</c:v>
                </c:pt>
                <c:pt idx="74">
                  <c:v>558100</c:v>
                </c:pt>
                <c:pt idx="75">
                  <c:v>604700</c:v>
                </c:pt>
                <c:pt idx="76">
                  <c:v>515200</c:v>
                </c:pt>
                <c:pt idx="77">
                  <c:v>505500</c:v>
                </c:pt>
                <c:pt idx="78">
                  <c:v>476570</c:v>
                </c:pt>
                <c:pt idx="79">
                  <c:v>482150</c:v>
                </c:pt>
                <c:pt idx="80">
                  <c:v>508365</c:v>
                </c:pt>
                <c:pt idx="81">
                  <c:v>491600</c:v>
                </c:pt>
                <c:pt idx="82">
                  <c:v>503350</c:v>
                </c:pt>
                <c:pt idx="83">
                  <c:v>540000</c:v>
                </c:pt>
                <c:pt idx="84">
                  <c:v>509800</c:v>
                </c:pt>
                <c:pt idx="85">
                  <c:v>523500</c:v>
                </c:pt>
                <c:pt idx="86">
                  <c:v>566800</c:v>
                </c:pt>
                <c:pt idx="87">
                  <c:v>537950</c:v>
                </c:pt>
                <c:pt idx="88">
                  <c:v>505300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C5-4967-98EE-CB9A175B5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56000"/>
        <c:axId val="120257536"/>
      </c:lineChart>
      <c:catAx>
        <c:axId val="12025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0257536"/>
        <c:crosses val="autoZero"/>
        <c:auto val="1"/>
        <c:lblAlgn val="ctr"/>
        <c:lblOffset val="100"/>
        <c:noMultiLvlLbl val="0"/>
      </c:catAx>
      <c:valAx>
        <c:axId val="120257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0256000"/>
        <c:crosses val="autoZero"/>
        <c:crossBetween val="between"/>
        <c:majorUnit val="20000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96325353106903E-2"/>
          <c:y val="8.9913934562599176E-2"/>
          <c:w val="0.9075650943719672"/>
          <c:h val="0.79842663455443785"/>
        </c:manualLayout>
      </c:layout>
      <c:lineChart>
        <c:grouping val="standard"/>
        <c:varyColors val="0"/>
        <c:ser>
          <c:idx val="2"/>
          <c:order val="0"/>
          <c:tx>
            <c:v>Groundnuts</c:v>
          </c:tx>
          <c:spPr>
            <a:ln>
              <a:solidFill>
                <a:srgbClr val="9900FF"/>
              </a:solidFill>
              <a:prstDash val="sysDot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yield'!$N$31:$N$120</c:f>
              <c:numCache>
                <c:formatCode>#,##0</c:formatCode>
                <c:ptCount val="89"/>
                <c:pt idx="0">
                  <c:v>24000</c:v>
                </c:pt>
                <c:pt idx="1">
                  <c:v>24000</c:v>
                </c:pt>
                <c:pt idx="2">
                  <c:v>24000</c:v>
                </c:pt>
                <c:pt idx="3">
                  <c:v>24000</c:v>
                </c:pt>
                <c:pt idx="4">
                  <c:v>26000</c:v>
                </c:pt>
                <c:pt idx="5">
                  <c:v>26000</c:v>
                </c:pt>
                <c:pt idx="6">
                  <c:v>26000</c:v>
                </c:pt>
                <c:pt idx="7">
                  <c:v>26000</c:v>
                </c:pt>
                <c:pt idx="8">
                  <c:v>26000</c:v>
                </c:pt>
                <c:pt idx="9">
                  <c:v>53000</c:v>
                </c:pt>
                <c:pt idx="10">
                  <c:v>53000</c:v>
                </c:pt>
                <c:pt idx="11">
                  <c:v>134000</c:v>
                </c:pt>
                <c:pt idx="12">
                  <c:v>183000</c:v>
                </c:pt>
                <c:pt idx="13">
                  <c:v>137000</c:v>
                </c:pt>
                <c:pt idx="14">
                  <c:v>157000</c:v>
                </c:pt>
                <c:pt idx="15">
                  <c:v>200000</c:v>
                </c:pt>
                <c:pt idx="16">
                  <c:v>161000</c:v>
                </c:pt>
                <c:pt idx="17">
                  <c:v>199000</c:v>
                </c:pt>
                <c:pt idx="18">
                  <c:v>256000</c:v>
                </c:pt>
                <c:pt idx="19">
                  <c:v>236000</c:v>
                </c:pt>
                <c:pt idx="20">
                  <c:v>281000</c:v>
                </c:pt>
                <c:pt idx="21">
                  <c:v>188000</c:v>
                </c:pt>
                <c:pt idx="22">
                  <c:v>257000</c:v>
                </c:pt>
                <c:pt idx="23">
                  <c:v>265000</c:v>
                </c:pt>
                <c:pt idx="24">
                  <c:v>306000</c:v>
                </c:pt>
                <c:pt idx="25">
                  <c:v>251000</c:v>
                </c:pt>
                <c:pt idx="26">
                  <c:v>323000</c:v>
                </c:pt>
                <c:pt idx="27">
                  <c:v>345000</c:v>
                </c:pt>
                <c:pt idx="28">
                  <c:v>256000</c:v>
                </c:pt>
                <c:pt idx="29">
                  <c:v>256000</c:v>
                </c:pt>
                <c:pt idx="30">
                  <c:v>271000</c:v>
                </c:pt>
                <c:pt idx="31">
                  <c:v>328000</c:v>
                </c:pt>
                <c:pt idx="32">
                  <c:v>341000</c:v>
                </c:pt>
                <c:pt idx="33">
                  <c:v>393000</c:v>
                </c:pt>
                <c:pt idx="34">
                  <c:v>373000</c:v>
                </c:pt>
                <c:pt idx="35">
                  <c:v>345000</c:v>
                </c:pt>
                <c:pt idx="36">
                  <c:v>235000</c:v>
                </c:pt>
                <c:pt idx="37">
                  <c:v>364000</c:v>
                </c:pt>
                <c:pt idx="38">
                  <c:v>244000</c:v>
                </c:pt>
                <c:pt idx="39">
                  <c:v>186000</c:v>
                </c:pt>
                <c:pt idx="40">
                  <c:v>185000</c:v>
                </c:pt>
                <c:pt idx="41">
                  <c:v>226000</c:v>
                </c:pt>
                <c:pt idx="42">
                  <c:v>294000</c:v>
                </c:pt>
                <c:pt idx="43">
                  <c:v>352000</c:v>
                </c:pt>
                <c:pt idx="44">
                  <c:v>306000</c:v>
                </c:pt>
                <c:pt idx="45">
                  <c:v>245000</c:v>
                </c:pt>
                <c:pt idx="46">
                  <c:v>235000</c:v>
                </c:pt>
                <c:pt idx="47">
                  <c:v>246000</c:v>
                </c:pt>
                <c:pt idx="48">
                  <c:v>237000</c:v>
                </c:pt>
                <c:pt idx="49">
                  <c:v>236000</c:v>
                </c:pt>
                <c:pt idx="50">
                  <c:v>193000</c:v>
                </c:pt>
                <c:pt idx="51">
                  <c:v>231000</c:v>
                </c:pt>
                <c:pt idx="52">
                  <c:v>178000</c:v>
                </c:pt>
                <c:pt idx="53">
                  <c:v>106000</c:v>
                </c:pt>
                <c:pt idx="54">
                  <c:v>104000</c:v>
                </c:pt>
                <c:pt idx="55">
                  <c:v>245000</c:v>
                </c:pt>
                <c:pt idx="56">
                  <c:v>198000</c:v>
                </c:pt>
                <c:pt idx="57">
                  <c:v>135000</c:v>
                </c:pt>
                <c:pt idx="58">
                  <c:v>123000</c:v>
                </c:pt>
                <c:pt idx="59">
                  <c:v>135000</c:v>
                </c:pt>
                <c:pt idx="60">
                  <c:v>95000</c:v>
                </c:pt>
                <c:pt idx="61">
                  <c:v>59100.000000000007</c:v>
                </c:pt>
                <c:pt idx="62">
                  <c:v>94550.000000000015</c:v>
                </c:pt>
                <c:pt idx="63">
                  <c:v>82600</c:v>
                </c:pt>
                <c:pt idx="64">
                  <c:v>165250</c:v>
                </c:pt>
                <c:pt idx="65">
                  <c:v>94160</c:v>
                </c:pt>
                <c:pt idx="66">
                  <c:v>49850</c:v>
                </c:pt>
                <c:pt idx="67">
                  <c:v>71500</c:v>
                </c:pt>
                <c:pt idx="68">
                  <c:v>40000</c:v>
                </c:pt>
                <c:pt idx="69">
                  <c:v>48550</c:v>
                </c:pt>
                <c:pt idx="70">
                  <c:v>40769.999999999993</c:v>
                </c:pt>
                <c:pt idx="71">
                  <c:v>54199.999999999993</c:v>
                </c:pt>
                <c:pt idx="72">
                  <c:v>54550</c:v>
                </c:pt>
                <c:pt idx="73">
                  <c:v>57450</c:v>
                </c:pt>
                <c:pt idx="74">
                  <c:v>55150</c:v>
                </c:pt>
                <c:pt idx="75">
                  <c:v>45450</c:v>
                </c:pt>
                <c:pt idx="76">
                  <c:v>46900</c:v>
                </c:pt>
                <c:pt idx="77">
                  <c:v>52125</c:v>
                </c:pt>
                <c:pt idx="78">
                  <c:v>58000</c:v>
                </c:pt>
                <c:pt idx="79">
                  <c:v>22600</c:v>
                </c:pt>
                <c:pt idx="80">
                  <c:v>56000</c:v>
                </c:pt>
                <c:pt idx="81">
                  <c:v>56300</c:v>
                </c:pt>
                <c:pt idx="82">
                  <c:v>20050</c:v>
                </c:pt>
                <c:pt idx="83">
                  <c:v>37500</c:v>
                </c:pt>
                <c:pt idx="84" formatCode="#\ ###\ ###">
                  <c:v>38550</c:v>
                </c:pt>
                <c:pt idx="85" formatCode="#\ ###\ ###">
                  <c:v>43400</c:v>
                </c:pt>
                <c:pt idx="86" formatCode="#\ ###\ ###">
                  <c:v>31300</c:v>
                </c:pt>
                <c:pt idx="87" formatCode="#\ ###\ ###">
                  <c:v>41200</c:v>
                </c:pt>
                <c:pt idx="88" formatCode="#\ ###\ ###">
                  <c:v>48125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CC-4FA6-A05B-9BC65E889F48}"/>
            </c:ext>
          </c:extLst>
        </c:ser>
        <c:ser>
          <c:idx val="3"/>
          <c:order val="1"/>
          <c:tx>
            <c:v>Sunflowerseed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yield'!$Q$31:$Q$120</c:f>
              <c:numCache>
                <c:formatCode>#,##0</c:formatCode>
                <c:ptCount val="89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67000</c:v>
                </c:pt>
                <c:pt idx="10">
                  <c:v>67000</c:v>
                </c:pt>
                <c:pt idx="11">
                  <c:v>102000</c:v>
                </c:pt>
                <c:pt idx="12">
                  <c:v>106000</c:v>
                </c:pt>
                <c:pt idx="13">
                  <c:v>81000</c:v>
                </c:pt>
                <c:pt idx="14">
                  <c:v>122000</c:v>
                </c:pt>
                <c:pt idx="15">
                  <c:v>188000</c:v>
                </c:pt>
                <c:pt idx="16">
                  <c:v>100000</c:v>
                </c:pt>
                <c:pt idx="17">
                  <c:v>99000</c:v>
                </c:pt>
                <c:pt idx="18">
                  <c:v>101000</c:v>
                </c:pt>
                <c:pt idx="19">
                  <c:v>107000</c:v>
                </c:pt>
                <c:pt idx="20">
                  <c:v>132000</c:v>
                </c:pt>
                <c:pt idx="21">
                  <c:v>135000</c:v>
                </c:pt>
                <c:pt idx="22">
                  <c:v>194000</c:v>
                </c:pt>
                <c:pt idx="23">
                  <c:v>172000</c:v>
                </c:pt>
                <c:pt idx="24">
                  <c:v>191000</c:v>
                </c:pt>
                <c:pt idx="25">
                  <c:v>155000</c:v>
                </c:pt>
                <c:pt idx="26">
                  <c:v>176000</c:v>
                </c:pt>
                <c:pt idx="27">
                  <c:v>161000</c:v>
                </c:pt>
                <c:pt idx="28">
                  <c:v>141000</c:v>
                </c:pt>
                <c:pt idx="29">
                  <c:v>175000</c:v>
                </c:pt>
                <c:pt idx="30">
                  <c:v>145000</c:v>
                </c:pt>
                <c:pt idx="31">
                  <c:v>160000</c:v>
                </c:pt>
                <c:pt idx="32">
                  <c:v>165000</c:v>
                </c:pt>
                <c:pt idx="33">
                  <c:v>186000</c:v>
                </c:pt>
                <c:pt idx="34">
                  <c:v>185000</c:v>
                </c:pt>
                <c:pt idx="35">
                  <c:v>192000</c:v>
                </c:pt>
                <c:pt idx="36">
                  <c:v>356000</c:v>
                </c:pt>
                <c:pt idx="37">
                  <c:v>241000</c:v>
                </c:pt>
                <c:pt idx="38">
                  <c:v>239000</c:v>
                </c:pt>
                <c:pt idx="39">
                  <c:v>287000</c:v>
                </c:pt>
                <c:pt idx="40">
                  <c:v>391000</c:v>
                </c:pt>
                <c:pt idx="41">
                  <c:v>547000</c:v>
                </c:pt>
                <c:pt idx="42">
                  <c:v>372000</c:v>
                </c:pt>
                <c:pt idx="43">
                  <c:v>293000</c:v>
                </c:pt>
                <c:pt idx="44">
                  <c:v>331000</c:v>
                </c:pt>
                <c:pt idx="45">
                  <c:v>270000</c:v>
                </c:pt>
                <c:pt idx="46">
                  <c:v>310000</c:v>
                </c:pt>
                <c:pt idx="47">
                  <c:v>343000</c:v>
                </c:pt>
                <c:pt idx="48">
                  <c:v>315000</c:v>
                </c:pt>
                <c:pt idx="49">
                  <c:v>327000</c:v>
                </c:pt>
                <c:pt idx="50">
                  <c:v>394000</c:v>
                </c:pt>
                <c:pt idx="51">
                  <c:v>476000</c:v>
                </c:pt>
                <c:pt idx="52">
                  <c:v>436000</c:v>
                </c:pt>
                <c:pt idx="53">
                  <c:v>555000</c:v>
                </c:pt>
                <c:pt idx="54">
                  <c:v>621000</c:v>
                </c:pt>
                <c:pt idx="55">
                  <c:v>474000</c:v>
                </c:pt>
                <c:pt idx="56">
                  <c:v>535000</c:v>
                </c:pt>
                <c:pt idx="57">
                  <c:v>411000</c:v>
                </c:pt>
                <c:pt idx="58">
                  <c:v>576000</c:v>
                </c:pt>
                <c:pt idx="59">
                  <c:v>608000</c:v>
                </c:pt>
                <c:pt idx="60">
                  <c:v>464000</c:v>
                </c:pt>
                <c:pt idx="61">
                  <c:v>511000</c:v>
                </c:pt>
                <c:pt idx="62">
                  <c:v>828000</c:v>
                </c:pt>
                <c:pt idx="63">
                  <c:v>396350</c:v>
                </c:pt>
                <c:pt idx="64">
                  <c:v>521694.99999999994</c:v>
                </c:pt>
                <c:pt idx="65">
                  <c:v>667510</c:v>
                </c:pt>
                <c:pt idx="66">
                  <c:v>642075</c:v>
                </c:pt>
                <c:pt idx="67">
                  <c:v>530000</c:v>
                </c:pt>
                <c:pt idx="68">
                  <c:v>460000</c:v>
                </c:pt>
                <c:pt idx="69">
                  <c:v>472480</c:v>
                </c:pt>
                <c:pt idx="70">
                  <c:v>316350</c:v>
                </c:pt>
                <c:pt idx="71">
                  <c:v>564300</c:v>
                </c:pt>
                <c:pt idx="72">
                  <c:v>635800</c:v>
                </c:pt>
                <c:pt idx="73">
                  <c:v>397700.00000000006</c:v>
                </c:pt>
                <c:pt idx="74">
                  <c:v>642700</c:v>
                </c:pt>
                <c:pt idx="75">
                  <c:v>453350</c:v>
                </c:pt>
                <c:pt idx="76">
                  <c:v>504700</c:v>
                </c:pt>
                <c:pt idx="77">
                  <c:v>598950</c:v>
                </c:pt>
                <c:pt idx="78">
                  <c:v>576000</c:v>
                </c:pt>
                <c:pt idx="79">
                  <c:v>718500</c:v>
                </c:pt>
                <c:pt idx="80">
                  <c:v>635750</c:v>
                </c:pt>
                <c:pt idx="81">
                  <c:v>601500</c:v>
                </c:pt>
                <c:pt idx="82">
                  <c:v>515350</c:v>
                </c:pt>
                <c:pt idx="83">
                  <c:v>500300</c:v>
                </c:pt>
                <c:pt idx="84" formatCode="#\ ###\ ###">
                  <c:v>477800</c:v>
                </c:pt>
                <c:pt idx="85" formatCode="#\ ###\ ###">
                  <c:v>670700</c:v>
                </c:pt>
                <c:pt idx="86" formatCode="#\ ###\ ###">
                  <c:v>555700</c:v>
                </c:pt>
                <c:pt idx="87" formatCode="#\ ###\ ###">
                  <c:v>529000</c:v>
                </c:pt>
                <c:pt idx="88" formatCode="#\ ###\ ###">
                  <c:v>555700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C-4FA6-A05B-9BC65E889F48}"/>
            </c:ext>
          </c:extLst>
        </c:ser>
        <c:ser>
          <c:idx val="4"/>
          <c:order val="2"/>
          <c:tx>
            <c:v>Sorghum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yield'!$T$31:$T$120</c:f>
              <c:numCache>
                <c:formatCode>#,##0</c:formatCode>
                <c:ptCount val="89"/>
                <c:pt idx="0">
                  <c:v>99000</c:v>
                </c:pt>
                <c:pt idx="1">
                  <c:v>99000</c:v>
                </c:pt>
                <c:pt idx="2">
                  <c:v>99000</c:v>
                </c:pt>
                <c:pt idx="3">
                  <c:v>99000</c:v>
                </c:pt>
                <c:pt idx="4">
                  <c:v>154000</c:v>
                </c:pt>
                <c:pt idx="5">
                  <c:v>154000</c:v>
                </c:pt>
                <c:pt idx="6">
                  <c:v>154000</c:v>
                </c:pt>
                <c:pt idx="7">
                  <c:v>154000</c:v>
                </c:pt>
                <c:pt idx="8">
                  <c:v>154000</c:v>
                </c:pt>
                <c:pt idx="9">
                  <c:v>154000</c:v>
                </c:pt>
                <c:pt idx="10">
                  <c:v>136000</c:v>
                </c:pt>
                <c:pt idx="11">
                  <c:v>177000</c:v>
                </c:pt>
                <c:pt idx="12">
                  <c:v>186000</c:v>
                </c:pt>
                <c:pt idx="13">
                  <c:v>169000</c:v>
                </c:pt>
                <c:pt idx="14">
                  <c:v>175000</c:v>
                </c:pt>
                <c:pt idx="15">
                  <c:v>224000</c:v>
                </c:pt>
                <c:pt idx="16">
                  <c:v>297000</c:v>
                </c:pt>
                <c:pt idx="17">
                  <c:v>159000</c:v>
                </c:pt>
                <c:pt idx="18">
                  <c:v>137000</c:v>
                </c:pt>
                <c:pt idx="19">
                  <c:v>122000</c:v>
                </c:pt>
                <c:pt idx="20">
                  <c:v>169000</c:v>
                </c:pt>
                <c:pt idx="21">
                  <c:v>186000</c:v>
                </c:pt>
                <c:pt idx="22">
                  <c:v>191000</c:v>
                </c:pt>
                <c:pt idx="23">
                  <c:v>318000</c:v>
                </c:pt>
                <c:pt idx="24">
                  <c:v>328000</c:v>
                </c:pt>
                <c:pt idx="25">
                  <c:v>264000</c:v>
                </c:pt>
                <c:pt idx="26">
                  <c:v>501000</c:v>
                </c:pt>
                <c:pt idx="27">
                  <c:v>366000</c:v>
                </c:pt>
                <c:pt idx="28">
                  <c:v>483000</c:v>
                </c:pt>
                <c:pt idx="29">
                  <c:v>456000</c:v>
                </c:pt>
                <c:pt idx="30">
                  <c:v>640000</c:v>
                </c:pt>
                <c:pt idx="31">
                  <c:v>266000</c:v>
                </c:pt>
                <c:pt idx="32">
                  <c:v>255000</c:v>
                </c:pt>
                <c:pt idx="33">
                  <c:v>328000</c:v>
                </c:pt>
                <c:pt idx="34">
                  <c:v>380000</c:v>
                </c:pt>
                <c:pt idx="35">
                  <c:v>322000</c:v>
                </c:pt>
                <c:pt idx="36">
                  <c:v>214000</c:v>
                </c:pt>
                <c:pt idx="37">
                  <c:v>336000</c:v>
                </c:pt>
                <c:pt idx="38">
                  <c:v>254000</c:v>
                </c:pt>
                <c:pt idx="39">
                  <c:v>213000</c:v>
                </c:pt>
                <c:pt idx="40">
                  <c:v>283000</c:v>
                </c:pt>
                <c:pt idx="41">
                  <c:v>284000</c:v>
                </c:pt>
                <c:pt idx="42">
                  <c:v>250000</c:v>
                </c:pt>
                <c:pt idx="43">
                  <c:v>264000</c:v>
                </c:pt>
                <c:pt idx="44">
                  <c:v>219000</c:v>
                </c:pt>
                <c:pt idx="45">
                  <c:v>215000</c:v>
                </c:pt>
                <c:pt idx="46">
                  <c:v>247000</c:v>
                </c:pt>
                <c:pt idx="47">
                  <c:v>323000</c:v>
                </c:pt>
                <c:pt idx="48">
                  <c:v>254000</c:v>
                </c:pt>
                <c:pt idx="49">
                  <c:v>388000</c:v>
                </c:pt>
                <c:pt idx="50">
                  <c:v>401000</c:v>
                </c:pt>
                <c:pt idx="51">
                  <c:v>326000</c:v>
                </c:pt>
                <c:pt idx="52">
                  <c:v>228000</c:v>
                </c:pt>
                <c:pt idx="53">
                  <c:v>196000</c:v>
                </c:pt>
                <c:pt idx="54">
                  <c:v>166000</c:v>
                </c:pt>
                <c:pt idx="55">
                  <c:v>191000</c:v>
                </c:pt>
                <c:pt idx="56">
                  <c:v>239000</c:v>
                </c:pt>
                <c:pt idx="57">
                  <c:v>227000</c:v>
                </c:pt>
                <c:pt idx="58">
                  <c:v>180000</c:v>
                </c:pt>
                <c:pt idx="59">
                  <c:v>174000</c:v>
                </c:pt>
                <c:pt idx="60">
                  <c:v>161000</c:v>
                </c:pt>
                <c:pt idx="61">
                  <c:v>131277</c:v>
                </c:pt>
                <c:pt idx="62">
                  <c:v>98900</c:v>
                </c:pt>
                <c:pt idx="63">
                  <c:v>142200</c:v>
                </c:pt>
                <c:pt idx="64">
                  <c:v>88300</c:v>
                </c:pt>
                <c:pt idx="65">
                  <c:v>75250</c:v>
                </c:pt>
                <c:pt idx="66">
                  <c:v>95497</c:v>
                </c:pt>
                <c:pt idx="67">
                  <c:v>130000</c:v>
                </c:pt>
                <c:pt idx="68">
                  <c:v>86500</c:v>
                </c:pt>
                <c:pt idx="69">
                  <c:v>37150.000000000007</c:v>
                </c:pt>
                <c:pt idx="70">
                  <c:v>69000</c:v>
                </c:pt>
                <c:pt idx="71">
                  <c:v>86800</c:v>
                </c:pt>
                <c:pt idx="72">
                  <c:v>85500</c:v>
                </c:pt>
                <c:pt idx="73">
                  <c:v>86675</c:v>
                </c:pt>
                <c:pt idx="74">
                  <c:v>69200</c:v>
                </c:pt>
                <c:pt idx="75">
                  <c:v>48550.000000000007</c:v>
                </c:pt>
                <c:pt idx="76">
                  <c:v>62620</c:v>
                </c:pt>
                <c:pt idx="77">
                  <c:v>78850</c:v>
                </c:pt>
                <c:pt idx="78">
                  <c:v>70500</c:v>
                </c:pt>
                <c:pt idx="79">
                  <c:v>48500</c:v>
                </c:pt>
                <c:pt idx="80">
                  <c:v>42350</c:v>
                </c:pt>
                <c:pt idx="81">
                  <c:v>28800</c:v>
                </c:pt>
                <c:pt idx="82">
                  <c:v>50500</c:v>
                </c:pt>
                <c:pt idx="83">
                  <c:v>42500</c:v>
                </c:pt>
                <c:pt idx="84" formatCode="#\ ###\ ###">
                  <c:v>49200</c:v>
                </c:pt>
                <c:pt idx="85" formatCode="#\ ###\ ###">
                  <c:v>37200</c:v>
                </c:pt>
                <c:pt idx="86" formatCode="#\ ###\ ###">
                  <c:v>34000</c:v>
                </c:pt>
                <c:pt idx="87" formatCode="#\ ###\ ###">
                  <c:v>42100</c:v>
                </c:pt>
                <c:pt idx="88" formatCode="#\ ###\ ###">
                  <c:v>41150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CC-4FA6-A05B-9BC65E889F48}"/>
            </c:ext>
          </c:extLst>
        </c:ser>
        <c:ser>
          <c:idx val="5"/>
          <c:order val="3"/>
          <c:tx>
            <c:v>Soybeans</c:v>
          </c:tx>
          <c:spPr>
            <a:ln>
              <a:prstDash val="sysDash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yield'!$W$31:$W$120</c:f>
              <c:numCache>
                <c:formatCode>#,##0</c:formatCode>
                <c:ptCount val="89"/>
                <c:pt idx="9">
                  <c:v>6000</c:v>
                </c:pt>
                <c:pt idx="10">
                  <c:v>6000</c:v>
                </c:pt>
                <c:pt idx="11">
                  <c:v>5000</c:v>
                </c:pt>
                <c:pt idx="12">
                  <c:v>5000</c:v>
                </c:pt>
                <c:pt idx="13">
                  <c:v>7000</c:v>
                </c:pt>
                <c:pt idx="14">
                  <c:v>8000</c:v>
                </c:pt>
                <c:pt idx="15">
                  <c:v>10000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9000</c:v>
                </c:pt>
                <c:pt idx="22">
                  <c:v>8000</c:v>
                </c:pt>
                <c:pt idx="23">
                  <c:v>9000</c:v>
                </c:pt>
                <c:pt idx="34">
                  <c:v>7000</c:v>
                </c:pt>
                <c:pt idx="35">
                  <c:v>8000</c:v>
                </c:pt>
                <c:pt idx="36">
                  <c:v>9000</c:v>
                </c:pt>
                <c:pt idx="37">
                  <c:v>13000</c:v>
                </c:pt>
                <c:pt idx="38">
                  <c:v>24000</c:v>
                </c:pt>
                <c:pt idx="39">
                  <c:v>22000</c:v>
                </c:pt>
                <c:pt idx="40">
                  <c:v>25000</c:v>
                </c:pt>
                <c:pt idx="41">
                  <c:v>25000</c:v>
                </c:pt>
                <c:pt idx="42">
                  <c:v>26000</c:v>
                </c:pt>
                <c:pt idx="43">
                  <c:v>28000</c:v>
                </c:pt>
                <c:pt idx="44">
                  <c:v>22000</c:v>
                </c:pt>
                <c:pt idx="45">
                  <c:v>22000</c:v>
                </c:pt>
                <c:pt idx="46">
                  <c:v>30000</c:v>
                </c:pt>
                <c:pt idx="47">
                  <c:v>35000</c:v>
                </c:pt>
                <c:pt idx="48">
                  <c:v>23000</c:v>
                </c:pt>
                <c:pt idx="49">
                  <c:v>30000</c:v>
                </c:pt>
                <c:pt idx="50">
                  <c:v>33000</c:v>
                </c:pt>
                <c:pt idx="51">
                  <c:v>40000</c:v>
                </c:pt>
                <c:pt idx="52">
                  <c:v>44000</c:v>
                </c:pt>
                <c:pt idx="53">
                  <c:v>61000</c:v>
                </c:pt>
                <c:pt idx="54">
                  <c:v>87000</c:v>
                </c:pt>
                <c:pt idx="55">
                  <c:v>83000</c:v>
                </c:pt>
                <c:pt idx="56">
                  <c:v>46000</c:v>
                </c:pt>
                <c:pt idx="57">
                  <c:v>55000</c:v>
                </c:pt>
                <c:pt idx="58">
                  <c:v>65000</c:v>
                </c:pt>
                <c:pt idx="59">
                  <c:v>68000</c:v>
                </c:pt>
                <c:pt idx="60">
                  <c:v>87000</c:v>
                </c:pt>
                <c:pt idx="61">
                  <c:v>124999.99999999999</c:v>
                </c:pt>
                <c:pt idx="62">
                  <c:v>130500</c:v>
                </c:pt>
                <c:pt idx="63">
                  <c:v>93790</c:v>
                </c:pt>
                <c:pt idx="64">
                  <c:v>134150</c:v>
                </c:pt>
                <c:pt idx="65">
                  <c:v>124150</c:v>
                </c:pt>
                <c:pt idx="66">
                  <c:v>100130</c:v>
                </c:pt>
                <c:pt idx="67">
                  <c:v>135000</c:v>
                </c:pt>
                <c:pt idx="68">
                  <c:v>150000</c:v>
                </c:pt>
                <c:pt idx="69">
                  <c:v>240570</c:v>
                </c:pt>
                <c:pt idx="70">
                  <c:v>183000</c:v>
                </c:pt>
                <c:pt idx="71">
                  <c:v>165400</c:v>
                </c:pt>
                <c:pt idx="72">
                  <c:v>237750</c:v>
                </c:pt>
                <c:pt idx="73">
                  <c:v>311450</c:v>
                </c:pt>
                <c:pt idx="74">
                  <c:v>418000</c:v>
                </c:pt>
                <c:pt idx="75">
                  <c:v>472000</c:v>
                </c:pt>
                <c:pt idx="76">
                  <c:v>516500</c:v>
                </c:pt>
                <c:pt idx="77">
                  <c:v>502900</c:v>
                </c:pt>
                <c:pt idx="78">
                  <c:v>687300</c:v>
                </c:pt>
                <c:pt idx="79">
                  <c:v>502800</c:v>
                </c:pt>
                <c:pt idx="80">
                  <c:v>573950</c:v>
                </c:pt>
                <c:pt idx="81">
                  <c:v>787200</c:v>
                </c:pt>
                <c:pt idx="82">
                  <c:v>730500</c:v>
                </c:pt>
                <c:pt idx="83">
                  <c:v>705000</c:v>
                </c:pt>
                <c:pt idx="84" formatCode="#\ ###\ ###">
                  <c:v>827100</c:v>
                </c:pt>
                <c:pt idx="85" formatCode="#\ ###\ ###">
                  <c:v>925300</c:v>
                </c:pt>
                <c:pt idx="86" formatCode="#\ ###\ ###">
                  <c:v>1148300</c:v>
                </c:pt>
                <c:pt idx="87" formatCode="#\ ###\ ###">
                  <c:v>1150500</c:v>
                </c:pt>
                <c:pt idx="88" formatCode="#\ ###\ ###">
                  <c:v>1151000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CC-4FA6-A05B-9BC65E889F48}"/>
            </c:ext>
          </c:extLst>
        </c:ser>
        <c:ser>
          <c:idx val="6"/>
          <c:order val="4"/>
          <c:tx>
            <c:v>Barley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yield'!$Z$31:$Z$120</c:f>
              <c:numCache>
                <c:formatCode>#,##0</c:formatCode>
                <c:ptCount val="89"/>
                <c:pt idx="0">
                  <c:v>43000</c:v>
                </c:pt>
                <c:pt idx="1">
                  <c:v>43000</c:v>
                </c:pt>
                <c:pt idx="2">
                  <c:v>43000</c:v>
                </c:pt>
                <c:pt idx="3">
                  <c:v>43000</c:v>
                </c:pt>
                <c:pt idx="4">
                  <c:v>43000</c:v>
                </c:pt>
                <c:pt idx="5">
                  <c:v>55000</c:v>
                </c:pt>
                <c:pt idx="6">
                  <c:v>55000</c:v>
                </c:pt>
                <c:pt idx="7">
                  <c:v>55000</c:v>
                </c:pt>
                <c:pt idx="8">
                  <c:v>55000</c:v>
                </c:pt>
                <c:pt idx="9">
                  <c:v>55000</c:v>
                </c:pt>
                <c:pt idx="10">
                  <c:v>53000</c:v>
                </c:pt>
                <c:pt idx="11">
                  <c:v>48000</c:v>
                </c:pt>
                <c:pt idx="12">
                  <c:v>48000</c:v>
                </c:pt>
                <c:pt idx="13">
                  <c:v>53000</c:v>
                </c:pt>
                <c:pt idx="14">
                  <c:v>51000</c:v>
                </c:pt>
                <c:pt idx="15">
                  <c:v>60000</c:v>
                </c:pt>
                <c:pt idx="16">
                  <c:v>69000</c:v>
                </c:pt>
                <c:pt idx="17">
                  <c:v>69000</c:v>
                </c:pt>
                <c:pt idx="18">
                  <c:v>57000</c:v>
                </c:pt>
                <c:pt idx="19">
                  <c:v>38000</c:v>
                </c:pt>
                <c:pt idx="20">
                  <c:v>36000</c:v>
                </c:pt>
                <c:pt idx="21">
                  <c:v>33000</c:v>
                </c:pt>
                <c:pt idx="22">
                  <c:v>37000</c:v>
                </c:pt>
                <c:pt idx="23">
                  <c:v>44000</c:v>
                </c:pt>
                <c:pt idx="24">
                  <c:v>51000</c:v>
                </c:pt>
                <c:pt idx="25">
                  <c:v>58000</c:v>
                </c:pt>
                <c:pt idx="26">
                  <c:v>62000</c:v>
                </c:pt>
                <c:pt idx="27">
                  <c:v>70000</c:v>
                </c:pt>
                <c:pt idx="28">
                  <c:v>59000</c:v>
                </c:pt>
                <c:pt idx="29">
                  <c:v>70000</c:v>
                </c:pt>
                <c:pt idx="30">
                  <c:v>62000</c:v>
                </c:pt>
                <c:pt idx="31">
                  <c:v>78000</c:v>
                </c:pt>
                <c:pt idx="32">
                  <c:v>64000</c:v>
                </c:pt>
                <c:pt idx="33">
                  <c:v>58000</c:v>
                </c:pt>
                <c:pt idx="34">
                  <c:v>44000</c:v>
                </c:pt>
                <c:pt idx="35">
                  <c:v>46000</c:v>
                </c:pt>
                <c:pt idx="36">
                  <c:v>51000</c:v>
                </c:pt>
                <c:pt idx="37">
                  <c:v>61000</c:v>
                </c:pt>
                <c:pt idx="38">
                  <c:v>67000</c:v>
                </c:pt>
                <c:pt idx="39">
                  <c:v>74000</c:v>
                </c:pt>
                <c:pt idx="40">
                  <c:v>88000</c:v>
                </c:pt>
                <c:pt idx="41">
                  <c:v>90000</c:v>
                </c:pt>
                <c:pt idx="42">
                  <c:v>98000</c:v>
                </c:pt>
                <c:pt idx="43">
                  <c:v>107000</c:v>
                </c:pt>
                <c:pt idx="44">
                  <c:v>68000</c:v>
                </c:pt>
                <c:pt idx="45">
                  <c:v>69000</c:v>
                </c:pt>
                <c:pt idx="46">
                  <c:v>64000</c:v>
                </c:pt>
                <c:pt idx="47">
                  <c:v>79000</c:v>
                </c:pt>
                <c:pt idx="48">
                  <c:v>87000</c:v>
                </c:pt>
                <c:pt idx="49">
                  <c:v>101000</c:v>
                </c:pt>
                <c:pt idx="50">
                  <c:v>91000</c:v>
                </c:pt>
                <c:pt idx="51">
                  <c:v>100000</c:v>
                </c:pt>
                <c:pt idx="52">
                  <c:v>80000</c:v>
                </c:pt>
                <c:pt idx="53">
                  <c:v>97000</c:v>
                </c:pt>
                <c:pt idx="54">
                  <c:v>110000</c:v>
                </c:pt>
                <c:pt idx="55">
                  <c:v>135000</c:v>
                </c:pt>
                <c:pt idx="56">
                  <c:v>138000</c:v>
                </c:pt>
                <c:pt idx="57">
                  <c:v>116000</c:v>
                </c:pt>
                <c:pt idx="58">
                  <c:v>120000</c:v>
                </c:pt>
                <c:pt idx="59">
                  <c:v>125000</c:v>
                </c:pt>
                <c:pt idx="60">
                  <c:v>127000</c:v>
                </c:pt>
                <c:pt idx="61">
                  <c:v>132000</c:v>
                </c:pt>
                <c:pt idx="62">
                  <c:v>112000</c:v>
                </c:pt>
                <c:pt idx="63">
                  <c:v>101700</c:v>
                </c:pt>
                <c:pt idx="64">
                  <c:v>77699.999999999985</c:v>
                </c:pt>
                <c:pt idx="65">
                  <c:v>79189.999999999985</c:v>
                </c:pt>
                <c:pt idx="66">
                  <c:v>73440.000000000015</c:v>
                </c:pt>
                <c:pt idx="67">
                  <c:v>84219.999999999985</c:v>
                </c:pt>
                <c:pt idx="68">
                  <c:v>82649.999999999985</c:v>
                </c:pt>
                <c:pt idx="69">
                  <c:v>90000.000000000015</c:v>
                </c:pt>
                <c:pt idx="70">
                  <c:v>89780</c:v>
                </c:pt>
                <c:pt idx="71">
                  <c:v>73360</c:v>
                </c:pt>
                <c:pt idx="72">
                  <c:v>68245</c:v>
                </c:pt>
                <c:pt idx="73">
                  <c:v>74760</c:v>
                </c:pt>
                <c:pt idx="74">
                  <c:v>82670</c:v>
                </c:pt>
                <c:pt idx="75">
                  <c:v>80149.999999999985</c:v>
                </c:pt>
                <c:pt idx="76">
                  <c:v>84940</c:v>
                </c:pt>
                <c:pt idx="77">
                  <c:v>81320</c:v>
                </c:pt>
                <c:pt idx="78">
                  <c:v>85125</c:v>
                </c:pt>
                <c:pt idx="79">
                  <c:v>93730</c:v>
                </c:pt>
                <c:pt idx="80">
                  <c:v>88695</c:v>
                </c:pt>
                <c:pt idx="81">
                  <c:v>91380</c:v>
                </c:pt>
                <c:pt idx="82">
                  <c:v>119000</c:v>
                </c:pt>
                <c:pt idx="83">
                  <c:v>131960</c:v>
                </c:pt>
                <c:pt idx="84">
                  <c:v>141690</c:v>
                </c:pt>
                <c:pt idx="85">
                  <c:v>94730</c:v>
                </c:pt>
                <c:pt idx="86">
                  <c:v>101000</c:v>
                </c:pt>
                <c:pt idx="87">
                  <c:v>107600</c:v>
                </c:pt>
                <c:pt idx="88">
                  <c:v>100700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CC-4FA6-A05B-9BC65E889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7216"/>
        <c:axId val="84783104"/>
      </c:lineChart>
      <c:catAx>
        <c:axId val="8477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783104"/>
        <c:crosses val="autoZero"/>
        <c:auto val="1"/>
        <c:lblAlgn val="ctr"/>
        <c:lblOffset val="100"/>
        <c:noMultiLvlLbl val="0"/>
      </c:catAx>
      <c:valAx>
        <c:axId val="84783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4777216"/>
        <c:crosses val="autoZero"/>
        <c:crossBetween val="between"/>
        <c:minorUnit val="150000"/>
      </c:valAx>
    </c:plotArea>
    <c:legend>
      <c:legendPos val="r"/>
      <c:layout>
        <c:manualLayout>
          <c:xMode val="edge"/>
          <c:yMode val="edge"/>
          <c:x val="5.8029197119603582E-2"/>
          <c:y val="7.6104486230792134E-2"/>
          <c:w val="0.93293167573275815"/>
          <c:h val="7.4676318260667451E-2"/>
        </c:manualLayout>
      </c:layout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6579571443265E-2"/>
          <c:y val="8.1676029611086901E-2"/>
          <c:w val="0.90509290382864949"/>
          <c:h val="0.82053044318774693"/>
        </c:manualLayout>
      </c:layout>
      <c:lineChart>
        <c:grouping val="standard"/>
        <c:varyColors val="0"/>
        <c:ser>
          <c:idx val="1"/>
          <c:order val="0"/>
          <c:tx>
            <c:v>Maize</c:v>
          </c:tx>
          <c:spPr>
            <a:ln w="38100"/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yield'!$F$31:$F$120</c:f>
              <c:numCache>
                <c:formatCode>#\ ###\ ###</c:formatCode>
                <c:ptCount val="89"/>
                <c:pt idx="0">
                  <c:v>2556000</c:v>
                </c:pt>
                <c:pt idx="1">
                  <c:v>1746000</c:v>
                </c:pt>
                <c:pt idx="2">
                  <c:v>2633000</c:v>
                </c:pt>
                <c:pt idx="3">
                  <c:v>1878000</c:v>
                </c:pt>
                <c:pt idx="4">
                  <c:v>2207000</c:v>
                </c:pt>
                <c:pt idx="5">
                  <c:v>1482000</c:v>
                </c:pt>
                <c:pt idx="6">
                  <c:v>2208000</c:v>
                </c:pt>
                <c:pt idx="7">
                  <c:v>1667000</c:v>
                </c:pt>
                <c:pt idx="8">
                  <c:v>1671000</c:v>
                </c:pt>
                <c:pt idx="9">
                  <c:v>1643000</c:v>
                </c:pt>
                <c:pt idx="10">
                  <c:v>2397000</c:v>
                </c:pt>
                <c:pt idx="11">
                  <c:v>3114000</c:v>
                </c:pt>
                <c:pt idx="12">
                  <c:v>2046000</c:v>
                </c:pt>
                <c:pt idx="13">
                  <c:v>3016000</c:v>
                </c:pt>
                <c:pt idx="14">
                  <c:v>2931000</c:v>
                </c:pt>
                <c:pt idx="15">
                  <c:v>2037000</c:v>
                </c:pt>
                <c:pt idx="16">
                  <c:v>3434000</c:v>
                </c:pt>
                <c:pt idx="17">
                  <c:v>3959000</c:v>
                </c:pt>
                <c:pt idx="18">
                  <c:v>3777000</c:v>
                </c:pt>
                <c:pt idx="19">
                  <c:v>3784000</c:v>
                </c:pt>
                <c:pt idx="20">
                  <c:v>4271000</c:v>
                </c:pt>
                <c:pt idx="21">
                  <c:v>3691000</c:v>
                </c:pt>
                <c:pt idx="22">
                  <c:v>3975000</c:v>
                </c:pt>
                <c:pt idx="23">
                  <c:v>4288000</c:v>
                </c:pt>
                <c:pt idx="24">
                  <c:v>5275000</c:v>
                </c:pt>
                <c:pt idx="25">
                  <c:v>6002000</c:v>
                </c:pt>
                <c:pt idx="26">
                  <c:v>6099000</c:v>
                </c:pt>
                <c:pt idx="27">
                  <c:v>4279000</c:v>
                </c:pt>
                <c:pt idx="28">
                  <c:v>4583000</c:v>
                </c:pt>
                <c:pt idx="29">
                  <c:v>5135000</c:v>
                </c:pt>
                <c:pt idx="30">
                  <c:v>9762000</c:v>
                </c:pt>
                <c:pt idx="31">
                  <c:v>5316000</c:v>
                </c:pt>
                <c:pt idx="32">
                  <c:v>5340000</c:v>
                </c:pt>
                <c:pt idx="33">
                  <c:v>6133000</c:v>
                </c:pt>
                <c:pt idx="34">
                  <c:v>8600000</c:v>
                </c:pt>
                <c:pt idx="35">
                  <c:v>9483000</c:v>
                </c:pt>
                <c:pt idx="36">
                  <c:v>4160000</c:v>
                </c:pt>
                <c:pt idx="37">
                  <c:v>11037000</c:v>
                </c:pt>
                <c:pt idx="38">
                  <c:v>9098000</c:v>
                </c:pt>
                <c:pt idx="39">
                  <c:v>7472000</c:v>
                </c:pt>
                <c:pt idx="40">
                  <c:v>9714000</c:v>
                </c:pt>
                <c:pt idx="41">
                  <c:v>10056000</c:v>
                </c:pt>
                <c:pt idx="42">
                  <c:v>8332000</c:v>
                </c:pt>
                <c:pt idx="43">
                  <c:v>10762000</c:v>
                </c:pt>
                <c:pt idx="44">
                  <c:v>14656000</c:v>
                </c:pt>
                <c:pt idx="45">
                  <c:v>8359000</c:v>
                </c:pt>
                <c:pt idx="46">
                  <c:v>4083000</c:v>
                </c:pt>
                <c:pt idx="47">
                  <c:v>4405000</c:v>
                </c:pt>
                <c:pt idx="48">
                  <c:v>7909000</c:v>
                </c:pt>
                <c:pt idx="49">
                  <c:v>7926000</c:v>
                </c:pt>
                <c:pt idx="50">
                  <c:v>7069000</c:v>
                </c:pt>
                <c:pt idx="51">
                  <c:v>6730000</c:v>
                </c:pt>
                <c:pt idx="52">
                  <c:v>11552000</c:v>
                </c:pt>
                <c:pt idx="53">
                  <c:v>8341000</c:v>
                </c:pt>
                <c:pt idx="54">
                  <c:v>7825000</c:v>
                </c:pt>
                <c:pt idx="55">
                  <c:v>2956000</c:v>
                </c:pt>
                <c:pt idx="56">
                  <c:v>9077000</c:v>
                </c:pt>
                <c:pt idx="57">
                  <c:v>12067000</c:v>
                </c:pt>
                <c:pt idx="58">
                  <c:v>4406000</c:v>
                </c:pt>
                <c:pt idx="59">
                  <c:v>9694000</c:v>
                </c:pt>
                <c:pt idx="60">
                  <c:v>9582000</c:v>
                </c:pt>
                <c:pt idx="61">
                  <c:v>7203000</c:v>
                </c:pt>
                <c:pt idx="62">
                  <c:v>7461000</c:v>
                </c:pt>
                <c:pt idx="63">
                  <c:v>11000800</c:v>
                </c:pt>
                <c:pt idx="64">
                  <c:v>7486840</c:v>
                </c:pt>
                <c:pt idx="65">
                  <c:v>9731830</c:v>
                </c:pt>
                <c:pt idx="66">
                  <c:v>9391450</c:v>
                </c:pt>
                <c:pt idx="67">
                  <c:v>9482000</c:v>
                </c:pt>
                <c:pt idx="68">
                  <c:v>11450000</c:v>
                </c:pt>
                <c:pt idx="69">
                  <c:v>6618000</c:v>
                </c:pt>
                <c:pt idx="70">
                  <c:v>7125000</c:v>
                </c:pt>
                <c:pt idx="71">
                  <c:v>12700000</c:v>
                </c:pt>
                <c:pt idx="72">
                  <c:v>12050000</c:v>
                </c:pt>
                <c:pt idx="73">
                  <c:v>12815000</c:v>
                </c:pt>
                <c:pt idx="74">
                  <c:v>10360000</c:v>
                </c:pt>
                <c:pt idx="75">
                  <c:v>12120656</c:v>
                </c:pt>
                <c:pt idx="76">
                  <c:v>11690000</c:v>
                </c:pt>
                <c:pt idx="77">
                  <c:v>14250000</c:v>
                </c:pt>
                <c:pt idx="78">
                  <c:v>9955000</c:v>
                </c:pt>
                <c:pt idx="79">
                  <c:v>7778500</c:v>
                </c:pt>
                <c:pt idx="80">
                  <c:v>16820000</c:v>
                </c:pt>
                <c:pt idx="81">
                  <c:v>12510000</c:v>
                </c:pt>
                <c:pt idx="82">
                  <c:v>11275000</c:v>
                </c:pt>
                <c:pt idx="83">
                  <c:v>15300000</c:v>
                </c:pt>
                <c:pt idx="84">
                  <c:v>16315000</c:v>
                </c:pt>
                <c:pt idx="85">
                  <c:v>15470000</c:v>
                </c:pt>
                <c:pt idx="86">
                  <c:v>16430000</c:v>
                </c:pt>
                <c:pt idx="87">
                  <c:v>12850000</c:v>
                </c:pt>
                <c:pt idx="88">
                  <c:v>14643950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BE-4223-AA8C-B5EB573CE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40608"/>
        <c:axId val="85142144"/>
      </c:lineChart>
      <c:catAx>
        <c:axId val="851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142144"/>
        <c:crosses val="autoZero"/>
        <c:auto val="1"/>
        <c:lblAlgn val="ctr"/>
        <c:lblOffset val="100"/>
        <c:noMultiLvlLbl val="0"/>
      </c:catAx>
      <c:valAx>
        <c:axId val="8514214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\ ###\ ###" sourceLinked="1"/>
        <c:majorTickMark val="out"/>
        <c:minorTickMark val="none"/>
        <c:tickLblPos val="nextTo"/>
        <c:crossAx val="85140608"/>
        <c:crosses val="autoZero"/>
        <c:crossBetween val="between"/>
        <c:majorUnit val="100000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6579571443265E-2"/>
          <c:y val="0.1108089127807446"/>
          <c:w val="0.90509290382864949"/>
          <c:h val="0.77688708584219945"/>
        </c:manualLayout>
      </c:layout>
      <c:lineChart>
        <c:grouping val="standard"/>
        <c:varyColors val="0"/>
        <c:ser>
          <c:idx val="0"/>
          <c:order val="0"/>
          <c:tx>
            <c:v>Wheat</c:v>
          </c:tx>
          <c:spPr>
            <a:ln w="28575"/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yield'!$L$31:$L$120</c:f>
              <c:numCache>
                <c:formatCode>#,##0</c:formatCode>
                <c:ptCount val="89"/>
                <c:pt idx="0">
                  <c:v>425090.90909090906</c:v>
                </c:pt>
                <c:pt idx="1">
                  <c:v>284545.45454545453</c:v>
                </c:pt>
                <c:pt idx="2">
                  <c:v>462636.36363636365</c:v>
                </c:pt>
                <c:pt idx="3">
                  <c:v>417545.45454545453</c:v>
                </c:pt>
                <c:pt idx="4">
                  <c:v>426545.45454545453</c:v>
                </c:pt>
                <c:pt idx="5">
                  <c:v>358636.36363636365</c:v>
                </c:pt>
                <c:pt idx="6">
                  <c:v>567636.36363636365</c:v>
                </c:pt>
                <c:pt idx="7">
                  <c:v>489454.54545454541</c:v>
                </c:pt>
                <c:pt idx="8">
                  <c:v>311272.72727272724</c:v>
                </c:pt>
                <c:pt idx="9">
                  <c:v>276636.36363636365</c:v>
                </c:pt>
                <c:pt idx="10">
                  <c:v>256363.63636363635</c:v>
                </c:pt>
                <c:pt idx="11">
                  <c:v>507900</c:v>
                </c:pt>
                <c:pt idx="12">
                  <c:v>513200</c:v>
                </c:pt>
                <c:pt idx="13">
                  <c:v>436900</c:v>
                </c:pt>
                <c:pt idx="14">
                  <c:v>759200</c:v>
                </c:pt>
                <c:pt idx="15">
                  <c:v>710300</c:v>
                </c:pt>
                <c:pt idx="16">
                  <c:v>561300</c:v>
                </c:pt>
                <c:pt idx="17">
                  <c:v>585700</c:v>
                </c:pt>
                <c:pt idx="18">
                  <c:v>602600</c:v>
                </c:pt>
                <c:pt idx="19">
                  <c:v>787700</c:v>
                </c:pt>
                <c:pt idx="20">
                  <c:v>829900</c:v>
                </c:pt>
                <c:pt idx="21">
                  <c:v>779200</c:v>
                </c:pt>
                <c:pt idx="22">
                  <c:v>622800</c:v>
                </c:pt>
                <c:pt idx="23">
                  <c:v>741400</c:v>
                </c:pt>
                <c:pt idx="24">
                  <c:v>768800</c:v>
                </c:pt>
                <c:pt idx="25">
                  <c:v>871200</c:v>
                </c:pt>
                <c:pt idx="26">
                  <c:v>705100</c:v>
                </c:pt>
                <c:pt idx="27">
                  <c:v>982800</c:v>
                </c:pt>
                <c:pt idx="28">
                  <c:v>1074800</c:v>
                </c:pt>
                <c:pt idx="29">
                  <c:v>669500</c:v>
                </c:pt>
                <c:pt idx="30">
                  <c:v>548000</c:v>
                </c:pt>
                <c:pt idx="31">
                  <c:v>1077000</c:v>
                </c:pt>
                <c:pt idx="32">
                  <c:v>1247000</c:v>
                </c:pt>
                <c:pt idx="33">
                  <c:v>1316000</c:v>
                </c:pt>
                <c:pt idx="34">
                  <c:v>1396000</c:v>
                </c:pt>
                <c:pt idx="35">
                  <c:v>1670000</c:v>
                </c:pt>
                <c:pt idx="36">
                  <c:v>1746000</c:v>
                </c:pt>
                <c:pt idx="37">
                  <c:v>1871000</c:v>
                </c:pt>
                <c:pt idx="38">
                  <c:v>1596000</c:v>
                </c:pt>
                <c:pt idx="39">
                  <c:v>1792000</c:v>
                </c:pt>
                <c:pt idx="40">
                  <c:v>2248000</c:v>
                </c:pt>
                <c:pt idx="41">
                  <c:v>1879000</c:v>
                </c:pt>
                <c:pt idx="42">
                  <c:v>1692000</c:v>
                </c:pt>
                <c:pt idx="43">
                  <c:v>2087000</c:v>
                </c:pt>
                <c:pt idx="44">
                  <c:v>1472000</c:v>
                </c:pt>
                <c:pt idx="45">
                  <c:v>2356000</c:v>
                </c:pt>
                <c:pt idx="46">
                  <c:v>2444000</c:v>
                </c:pt>
                <c:pt idx="47">
                  <c:v>1784000</c:v>
                </c:pt>
                <c:pt idx="48">
                  <c:v>2346000</c:v>
                </c:pt>
                <c:pt idx="49">
                  <c:v>1693000</c:v>
                </c:pt>
                <c:pt idx="50">
                  <c:v>2333000</c:v>
                </c:pt>
                <c:pt idx="51">
                  <c:v>3154000</c:v>
                </c:pt>
                <c:pt idx="52">
                  <c:v>3620000</c:v>
                </c:pt>
                <c:pt idx="53">
                  <c:v>2010000</c:v>
                </c:pt>
                <c:pt idx="54">
                  <c:v>1709000</c:v>
                </c:pt>
                <c:pt idx="55">
                  <c:v>2142000</c:v>
                </c:pt>
                <c:pt idx="56">
                  <c:v>1324000</c:v>
                </c:pt>
                <c:pt idx="57">
                  <c:v>1984000</c:v>
                </c:pt>
                <c:pt idx="58">
                  <c:v>1840000</c:v>
                </c:pt>
                <c:pt idx="59">
                  <c:v>1977000</c:v>
                </c:pt>
                <c:pt idx="60">
                  <c:v>2712000</c:v>
                </c:pt>
                <c:pt idx="61">
                  <c:v>2805000</c:v>
                </c:pt>
                <c:pt idx="62">
                  <c:v>1687500</c:v>
                </c:pt>
                <c:pt idx="63">
                  <c:v>1770000</c:v>
                </c:pt>
                <c:pt idx="64">
                  <c:v>2348550</c:v>
                </c:pt>
                <c:pt idx="65">
                  <c:v>2450000</c:v>
                </c:pt>
                <c:pt idx="66">
                  <c:v>2427000</c:v>
                </c:pt>
                <c:pt idx="67">
                  <c:v>1540000</c:v>
                </c:pt>
                <c:pt idx="68">
                  <c:v>1680000</c:v>
                </c:pt>
                <c:pt idx="69">
                  <c:v>1905000</c:v>
                </c:pt>
                <c:pt idx="70">
                  <c:v>2105000</c:v>
                </c:pt>
                <c:pt idx="71">
                  <c:v>1905000</c:v>
                </c:pt>
                <c:pt idx="72">
                  <c:v>2130000</c:v>
                </c:pt>
                <c:pt idx="73">
                  <c:v>1958000</c:v>
                </c:pt>
                <c:pt idx="74">
                  <c:v>1430000</c:v>
                </c:pt>
                <c:pt idx="75">
                  <c:v>1905280.0000000002</c:v>
                </c:pt>
                <c:pt idx="76">
                  <c:v>1870000</c:v>
                </c:pt>
                <c:pt idx="77">
                  <c:v>1870000</c:v>
                </c:pt>
                <c:pt idx="78">
                  <c:v>1750000</c:v>
                </c:pt>
                <c:pt idx="79">
                  <c:v>1440000</c:v>
                </c:pt>
                <c:pt idx="80">
                  <c:v>1909540</c:v>
                </c:pt>
                <c:pt idx="81">
                  <c:v>1535000</c:v>
                </c:pt>
                <c:pt idx="82">
                  <c:v>1868000</c:v>
                </c:pt>
                <c:pt idx="83">
                  <c:v>1535000</c:v>
                </c:pt>
                <c:pt idx="84">
                  <c:v>2120000</c:v>
                </c:pt>
                <c:pt idx="85">
                  <c:v>2285000</c:v>
                </c:pt>
                <c:pt idx="86">
                  <c:v>2110000</c:v>
                </c:pt>
                <c:pt idx="87">
                  <c:v>2050000</c:v>
                </c:pt>
                <c:pt idx="88">
                  <c:v>1930000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EC-4C0B-BC11-1D8BE659F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91072"/>
        <c:axId val="85092608"/>
      </c:lineChart>
      <c:catAx>
        <c:axId val="8509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092608"/>
        <c:crosses val="autoZero"/>
        <c:auto val="1"/>
        <c:lblAlgn val="ctr"/>
        <c:lblOffset val="100"/>
        <c:noMultiLvlLbl val="0"/>
      </c:catAx>
      <c:valAx>
        <c:axId val="8509260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85091072"/>
        <c:crosses val="autoZero"/>
        <c:crossBetween val="between"/>
        <c:majorUnit val="50000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579571443265E-2"/>
          <c:y val="8.1676029611086901E-2"/>
          <c:w val="0.90509290382864949"/>
          <c:h val="0.80393574020372893"/>
        </c:manualLayout>
      </c:layout>
      <c:lineChart>
        <c:grouping val="standard"/>
        <c:varyColors val="0"/>
        <c:ser>
          <c:idx val="6"/>
          <c:order val="0"/>
          <c:tx>
            <c:v>Soybeans</c:v>
          </c:tx>
          <c:spPr>
            <a:ln>
              <a:prstDash val="sysDash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yield'!$X$31:$X$120</c:f>
              <c:numCache>
                <c:formatCode>#,##0</c:formatCode>
                <c:ptCount val="89"/>
                <c:pt idx="9">
                  <c:v>1500</c:v>
                </c:pt>
                <c:pt idx="10">
                  <c:v>1500</c:v>
                </c:pt>
                <c:pt idx="11">
                  <c:v>1800</c:v>
                </c:pt>
                <c:pt idx="12">
                  <c:v>1300</c:v>
                </c:pt>
                <c:pt idx="13">
                  <c:v>1500</c:v>
                </c:pt>
                <c:pt idx="14">
                  <c:v>2500</c:v>
                </c:pt>
                <c:pt idx="15">
                  <c:v>3000</c:v>
                </c:pt>
                <c:pt idx="16">
                  <c:v>1800</c:v>
                </c:pt>
                <c:pt idx="17">
                  <c:v>1800</c:v>
                </c:pt>
                <c:pt idx="18">
                  <c:v>1600</c:v>
                </c:pt>
                <c:pt idx="19">
                  <c:v>1600</c:v>
                </c:pt>
                <c:pt idx="20">
                  <c:v>1600</c:v>
                </c:pt>
                <c:pt idx="21">
                  <c:v>2200</c:v>
                </c:pt>
                <c:pt idx="22">
                  <c:v>2600</c:v>
                </c:pt>
                <c:pt idx="23">
                  <c:v>2100</c:v>
                </c:pt>
                <c:pt idx="27">
                  <c:v>2500</c:v>
                </c:pt>
                <c:pt idx="33">
                  <c:v>3600</c:v>
                </c:pt>
                <c:pt idx="34">
                  <c:v>2900</c:v>
                </c:pt>
                <c:pt idx="35">
                  <c:v>2000</c:v>
                </c:pt>
                <c:pt idx="36">
                  <c:v>4600</c:v>
                </c:pt>
                <c:pt idx="37">
                  <c:v>21400</c:v>
                </c:pt>
                <c:pt idx="38">
                  <c:v>22700</c:v>
                </c:pt>
                <c:pt idx="39">
                  <c:v>17900</c:v>
                </c:pt>
                <c:pt idx="40">
                  <c:v>29700</c:v>
                </c:pt>
                <c:pt idx="41">
                  <c:v>40100</c:v>
                </c:pt>
                <c:pt idx="42">
                  <c:v>26400</c:v>
                </c:pt>
                <c:pt idx="43">
                  <c:v>39900</c:v>
                </c:pt>
                <c:pt idx="44">
                  <c:v>27600</c:v>
                </c:pt>
                <c:pt idx="45">
                  <c:v>21400</c:v>
                </c:pt>
                <c:pt idx="46">
                  <c:v>28700</c:v>
                </c:pt>
                <c:pt idx="47">
                  <c:v>38900</c:v>
                </c:pt>
                <c:pt idx="48">
                  <c:v>39900</c:v>
                </c:pt>
                <c:pt idx="49">
                  <c:v>37900</c:v>
                </c:pt>
                <c:pt idx="50">
                  <c:v>34900</c:v>
                </c:pt>
                <c:pt idx="51">
                  <c:v>65300</c:v>
                </c:pt>
                <c:pt idx="52">
                  <c:v>78600</c:v>
                </c:pt>
                <c:pt idx="53">
                  <c:v>118200</c:v>
                </c:pt>
                <c:pt idx="54">
                  <c:v>135200</c:v>
                </c:pt>
                <c:pt idx="55">
                  <c:v>62900</c:v>
                </c:pt>
                <c:pt idx="56">
                  <c:v>68600</c:v>
                </c:pt>
                <c:pt idx="57">
                  <c:v>67700</c:v>
                </c:pt>
                <c:pt idx="58">
                  <c:v>58500</c:v>
                </c:pt>
                <c:pt idx="59">
                  <c:v>80000</c:v>
                </c:pt>
                <c:pt idx="60">
                  <c:v>120000</c:v>
                </c:pt>
                <c:pt idx="61">
                  <c:v>215000</c:v>
                </c:pt>
                <c:pt idx="62">
                  <c:v>199000</c:v>
                </c:pt>
                <c:pt idx="63">
                  <c:v>148720</c:v>
                </c:pt>
                <c:pt idx="64">
                  <c:v>209705</c:v>
                </c:pt>
                <c:pt idx="65">
                  <c:v>202398</c:v>
                </c:pt>
                <c:pt idx="66">
                  <c:v>136520</c:v>
                </c:pt>
                <c:pt idx="67">
                  <c:v>220000.00000000003</c:v>
                </c:pt>
                <c:pt idx="68">
                  <c:v>272500</c:v>
                </c:pt>
                <c:pt idx="69">
                  <c:v>424000</c:v>
                </c:pt>
                <c:pt idx="70">
                  <c:v>205000</c:v>
                </c:pt>
                <c:pt idx="71">
                  <c:v>282000</c:v>
                </c:pt>
                <c:pt idx="72">
                  <c:v>516000</c:v>
                </c:pt>
                <c:pt idx="73">
                  <c:v>565999.99999999988</c:v>
                </c:pt>
                <c:pt idx="74">
                  <c:v>710000</c:v>
                </c:pt>
                <c:pt idx="75">
                  <c:v>650000</c:v>
                </c:pt>
                <c:pt idx="76">
                  <c:v>784500</c:v>
                </c:pt>
                <c:pt idx="77">
                  <c:v>948000</c:v>
                </c:pt>
                <c:pt idx="78">
                  <c:v>1070000</c:v>
                </c:pt>
                <c:pt idx="79">
                  <c:v>742000</c:v>
                </c:pt>
                <c:pt idx="80">
                  <c:v>1316000</c:v>
                </c:pt>
                <c:pt idx="81">
                  <c:v>1540000</c:v>
                </c:pt>
                <c:pt idx="82">
                  <c:v>1170345</c:v>
                </c:pt>
                <c:pt idx="83">
                  <c:v>1245500</c:v>
                </c:pt>
                <c:pt idx="84" formatCode="#\ ###\ ###">
                  <c:v>1897000</c:v>
                </c:pt>
                <c:pt idx="85" formatCode="#\ ###\ ###">
                  <c:v>2230000</c:v>
                </c:pt>
                <c:pt idx="86" formatCode="#\ ###\ ###">
                  <c:v>2770000</c:v>
                </c:pt>
                <c:pt idx="87" formatCode="#\ ###\ ###">
                  <c:v>1848000</c:v>
                </c:pt>
                <c:pt idx="88" formatCode="#\ ###\ ###">
                  <c:v>2330975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D2-4305-8F41-CC928029478A}"/>
            </c:ext>
          </c:extLst>
        </c:ser>
        <c:ser>
          <c:idx val="3"/>
          <c:order val="1"/>
          <c:tx>
            <c:v>Sunflowerseed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yield'!$R$31:$R$120</c:f>
              <c:numCache>
                <c:formatCode>#,##0</c:formatCode>
                <c:ptCount val="89"/>
                <c:pt idx="0">
                  <c:v>1550</c:v>
                </c:pt>
                <c:pt idx="1">
                  <c:v>1550</c:v>
                </c:pt>
                <c:pt idx="2">
                  <c:v>1550</c:v>
                </c:pt>
                <c:pt idx="3">
                  <c:v>1550</c:v>
                </c:pt>
                <c:pt idx="4">
                  <c:v>2400</c:v>
                </c:pt>
                <c:pt idx="5">
                  <c:v>2400</c:v>
                </c:pt>
                <c:pt idx="6">
                  <c:v>2400</c:v>
                </c:pt>
                <c:pt idx="7">
                  <c:v>2400</c:v>
                </c:pt>
                <c:pt idx="8">
                  <c:v>2400</c:v>
                </c:pt>
                <c:pt idx="9">
                  <c:v>21200</c:v>
                </c:pt>
                <c:pt idx="10">
                  <c:v>21200</c:v>
                </c:pt>
                <c:pt idx="11">
                  <c:v>37200</c:v>
                </c:pt>
                <c:pt idx="12">
                  <c:v>25400</c:v>
                </c:pt>
                <c:pt idx="13">
                  <c:v>27000</c:v>
                </c:pt>
                <c:pt idx="14">
                  <c:v>46200</c:v>
                </c:pt>
                <c:pt idx="15">
                  <c:v>48700</c:v>
                </c:pt>
                <c:pt idx="16">
                  <c:v>49100</c:v>
                </c:pt>
                <c:pt idx="17">
                  <c:v>51300</c:v>
                </c:pt>
                <c:pt idx="18">
                  <c:v>52600</c:v>
                </c:pt>
                <c:pt idx="19">
                  <c:v>64000</c:v>
                </c:pt>
                <c:pt idx="20">
                  <c:v>75000</c:v>
                </c:pt>
                <c:pt idx="21">
                  <c:v>69000</c:v>
                </c:pt>
                <c:pt idx="22">
                  <c:v>101000</c:v>
                </c:pt>
                <c:pt idx="23">
                  <c:v>91000</c:v>
                </c:pt>
                <c:pt idx="24">
                  <c:v>113000</c:v>
                </c:pt>
                <c:pt idx="25">
                  <c:v>100000</c:v>
                </c:pt>
                <c:pt idx="26">
                  <c:v>102000</c:v>
                </c:pt>
                <c:pt idx="27">
                  <c:v>83000</c:v>
                </c:pt>
                <c:pt idx="28">
                  <c:v>78000</c:v>
                </c:pt>
                <c:pt idx="29">
                  <c:v>105000</c:v>
                </c:pt>
                <c:pt idx="30">
                  <c:v>110000</c:v>
                </c:pt>
                <c:pt idx="31">
                  <c:v>85000</c:v>
                </c:pt>
                <c:pt idx="32">
                  <c:v>93000</c:v>
                </c:pt>
                <c:pt idx="33">
                  <c:v>100000</c:v>
                </c:pt>
                <c:pt idx="34">
                  <c:v>138000</c:v>
                </c:pt>
                <c:pt idx="35">
                  <c:v>157000</c:v>
                </c:pt>
                <c:pt idx="36">
                  <c:v>253000</c:v>
                </c:pt>
                <c:pt idx="37">
                  <c:v>263000</c:v>
                </c:pt>
                <c:pt idx="38">
                  <c:v>221000</c:v>
                </c:pt>
                <c:pt idx="39">
                  <c:v>271000</c:v>
                </c:pt>
                <c:pt idx="40">
                  <c:v>481000</c:v>
                </c:pt>
                <c:pt idx="41">
                  <c:v>454000</c:v>
                </c:pt>
                <c:pt idx="42">
                  <c:v>315000</c:v>
                </c:pt>
                <c:pt idx="43">
                  <c:v>333000</c:v>
                </c:pt>
                <c:pt idx="44">
                  <c:v>530000</c:v>
                </c:pt>
                <c:pt idx="45">
                  <c:v>261000</c:v>
                </c:pt>
                <c:pt idx="46">
                  <c:v>218000</c:v>
                </c:pt>
                <c:pt idx="47">
                  <c:v>186000</c:v>
                </c:pt>
                <c:pt idx="48">
                  <c:v>244000</c:v>
                </c:pt>
                <c:pt idx="49">
                  <c:v>278000</c:v>
                </c:pt>
                <c:pt idx="50">
                  <c:v>385000</c:v>
                </c:pt>
                <c:pt idx="51">
                  <c:v>438000</c:v>
                </c:pt>
                <c:pt idx="52">
                  <c:v>444000</c:v>
                </c:pt>
                <c:pt idx="53">
                  <c:v>649000</c:v>
                </c:pt>
                <c:pt idx="54">
                  <c:v>621000</c:v>
                </c:pt>
                <c:pt idx="55">
                  <c:v>183000</c:v>
                </c:pt>
                <c:pt idx="56">
                  <c:v>350000</c:v>
                </c:pt>
                <c:pt idx="57">
                  <c:v>366000</c:v>
                </c:pt>
                <c:pt idx="58">
                  <c:v>539000</c:v>
                </c:pt>
                <c:pt idx="59">
                  <c:v>784000</c:v>
                </c:pt>
                <c:pt idx="60">
                  <c:v>468000</c:v>
                </c:pt>
                <c:pt idx="61">
                  <c:v>562067</c:v>
                </c:pt>
                <c:pt idx="62">
                  <c:v>1109000</c:v>
                </c:pt>
                <c:pt idx="63">
                  <c:v>530625</c:v>
                </c:pt>
                <c:pt idx="64">
                  <c:v>638320</c:v>
                </c:pt>
                <c:pt idx="65">
                  <c:v>928790</c:v>
                </c:pt>
                <c:pt idx="66">
                  <c:v>605750</c:v>
                </c:pt>
                <c:pt idx="67">
                  <c:v>648000</c:v>
                </c:pt>
                <c:pt idx="68">
                  <c:v>620000</c:v>
                </c:pt>
                <c:pt idx="69">
                  <c:v>520000</c:v>
                </c:pt>
                <c:pt idx="70">
                  <c:v>300000</c:v>
                </c:pt>
                <c:pt idx="71">
                  <c:v>872000</c:v>
                </c:pt>
                <c:pt idx="72">
                  <c:v>801000</c:v>
                </c:pt>
                <c:pt idx="73">
                  <c:v>490000</c:v>
                </c:pt>
                <c:pt idx="74">
                  <c:v>860000</c:v>
                </c:pt>
                <c:pt idx="75">
                  <c:v>522000</c:v>
                </c:pt>
                <c:pt idx="76">
                  <c:v>557000</c:v>
                </c:pt>
                <c:pt idx="77">
                  <c:v>832000</c:v>
                </c:pt>
                <c:pt idx="78">
                  <c:v>663000</c:v>
                </c:pt>
                <c:pt idx="79">
                  <c:v>755000</c:v>
                </c:pt>
                <c:pt idx="80">
                  <c:v>874000</c:v>
                </c:pt>
                <c:pt idx="81">
                  <c:v>862000</c:v>
                </c:pt>
                <c:pt idx="82">
                  <c:v>678000</c:v>
                </c:pt>
                <c:pt idx="83">
                  <c:v>788500</c:v>
                </c:pt>
                <c:pt idx="84" formatCode="#\ ###\ ###">
                  <c:v>678000</c:v>
                </c:pt>
                <c:pt idx="85" formatCode="#\ ###\ ###">
                  <c:v>845550</c:v>
                </c:pt>
                <c:pt idx="86" formatCode="#\ ###\ ###">
                  <c:v>720000</c:v>
                </c:pt>
                <c:pt idx="87" formatCode="#\ ###\ ###">
                  <c:v>632000</c:v>
                </c:pt>
                <c:pt idx="88" formatCode="#\ ###\ ###">
                  <c:v>727800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2-4305-8F41-CC928029478A}"/>
            </c:ext>
          </c:extLst>
        </c:ser>
        <c:ser>
          <c:idx val="2"/>
          <c:order val="2"/>
          <c:tx>
            <c:v>Groundnuts</c:v>
          </c:tx>
          <c:spPr>
            <a:ln>
              <a:solidFill>
                <a:srgbClr val="D03C9B"/>
              </a:solidFill>
              <a:prstDash val="sysDot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yield'!$O$31:$O$120</c:f>
              <c:numCache>
                <c:formatCode>#,##0</c:formatCode>
                <c:ptCount val="89"/>
                <c:pt idx="0">
                  <c:v>9800</c:v>
                </c:pt>
                <c:pt idx="1">
                  <c:v>7100</c:v>
                </c:pt>
                <c:pt idx="2">
                  <c:v>9900</c:v>
                </c:pt>
                <c:pt idx="3">
                  <c:v>7000</c:v>
                </c:pt>
                <c:pt idx="4">
                  <c:v>6700</c:v>
                </c:pt>
                <c:pt idx="5">
                  <c:v>4100</c:v>
                </c:pt>
                <c:pt idx="6">
                  <c:v>8500</c:v>
                </c:pt>
                <c:pt idx="7">
                  <c:v>8100</c:v>
                </c:pt>
                <c:pt idx="8">
                  <c:v>4700</c:v>
                </c:pt>
                <c:pt idx="9">
                  <c:v>8300</c:v>
                </c:pt>
                <c:pt idx="10">
                  <c:v>21000</c:v>
                </c:pt>
                <c:pt idx="11">
                  <c:v>50800</c:v>
                </c:pt>
                <c:pt idx="12">
                  <c:v>48100</c:v>
                </c:pt>
                <c:pt idx="13">
                  <c:v>60800</c:v>
                </c:pt>
                <c:pt idx="14">
                  <c:v>72600</c:v>
                </c:pt>
                <c:pt idx="15">
                  <c:v>81300</c:v>
                </c:pt>
                <c:pt idx="16">
                  <c:v>97000</c:v>
                </c:pt>
                <c:pt idx="17">
                  <c:v>137600</c:v>
                </c:pt>
                <c:pt idx="18">
                  <c:v>133700</c:v>
                </c:pt>
                <c:pt idx="19">
                  <c:v>152000</c:v>
                </c:pt>
                <c:pt idx="20">
                  <c:v>125000</c:v>
                </c:pt>
                <c:pt idx="21">
                  <c:v>98000</c:v>
                </c:pt>
                <c:pt idx="22">
                  <c:v>130000</c:v>
                </c:pt>
                <c:pt idx="23">
                  <c:v>142000</c:v>
                </c:pt>
                <c:pt idx="24">
                  <c:v>180000</c:v>
                </c:pt>
                <c:pt idx="25">
                  <c:v>128000</c:v>
                </c:pt>
                <c:pt idx="26">
                  <c:v>184000</c:v>
                </c:pt>
                <c:pt idx="27">
                  <c:v>146000</c:v>
                </c:pt>
                <c:pt idx="28">
                  <c:v>138000</c:v>
                </c:pt>
                <c:pt idx="29">
                  <c:v>143000</c:v>
                </c:pt>
                <c:pt idx="30">
                  <c:v>297000</c:v>
                </c:pt>
                <c:pt idx="31">
                  <c:v>162000</c:v>
                </c:pt>
                <c:pt idx="32">
                  <c:v>245000</c:v>
                </c:pt>
                <c:pt idx="33">
                  <c:v>218000</c:v>
                </c:pt>
                <c:pt idx="34">
                  <c:v>268000</c:v>
                </c:pt>
                <c:pt idx="35">
                  <c:v>282000</c:v>
                </c:pt>
                <c:pt idx="36">
                  <c:v>135000</c:v>
                </c:pt>
                <c:pt idx="37">
                  <c:v>384000</c:v>
                </c:pt>
                <c:pt idx="38">
                  <c:v>176000</c:v>
                </c:pt>
                <c:pt idx="39">
                  <c:v>101000</c:v>
                </c:pt>
                <c:pt idx="40">
                  <c:v>164000</c:v>
                </c:pt>
                <c:pt idx="41">
                  <c:v>215000</c:v>
                </c:pt>
                <c:pt idx="42">
                  <c:v>136000</c:v>
                </c:pt>
                <c:pt idx="43">
                  <c:v>253000</c:v>
                </c:pt>
                <c:pt idx="44">
                  <c:v>223000</c:v>
                </c:pt>
                <c:pt idx="45">
                  <c:v>84000</c:v>
                </c:pt>
                <c:pt idx="46">
                  <c:v>63000</c:v>
                </c:pt>
                <c:pt idx="47">
                  <c:v>52000</c:v>
                </c:pt>
                <c:pt idx="48">
                  <c:v>139000</c:v>
                </c:pt>
                <c:pt idx="49">
                  <c:v>83000</c:v>
                </c:pt>
                <c:pt idx="50">
                  <c:v>92000</c:v>
                </c:pt>
                <c:pt idx="51">
                  <c:v>175000</c:v>
                </c:pt>
                <c:pt idx="52">
                  <c:v>126000</c:v>
                </c:pt>
                <c:pt idx="53">
                  <c:v>87000</c:v>
                </c:pt>
                <c:pt idx="54">
                  <c:v>88000</c:v>
                </c:pt>
                <c:pt idx="55">
                  <c:v>89000</c:v>
                </c:pt>
                <c:pt idx="56">
                  <c:v>101000</c:v>
                </c:pt>
                <c:pt idx="57">
                  <c:v>117000</c:v>
                </c:pt>
                <c:pt idx="58">
                  <c:v>79000</c:v>
                </c:pt>
                <c:pt idx="59">
                  <c:v>145000</c:v>
                </c:pt>
                <c:pt idx="60">
                  <c:v>117000</c:v>
                </c:pt>
                <c:pt idx="61">
                  <c:v>65160.000000000007</c:v>
                </c:pt>
                <c:pt idx="62">
                  <c:v>98250</c:v>
                </c:pt>
                <c:pt idx="63">
                  <c:v>113550.00000000001</c:v>
                </c:pt>
                <c:pt idx="64">
                  <c:v>183839.99999999997</c:v>
                </c:pt>
                <c:pt idx="65">
                  <c:v>120185</c:v>
                </c:pt>
                <c:pt idx="66">
                  <c:v>60004.999999999993</c:v>
                </c:pt>
                <c:pt idx="67">
                  <c:v>115000</c:v>
                </c:pt>
                <c:pt idx="68">
                  <c:v>64000</c:v>
                </c:pt>
                <c:pt idx="69">
                  <c:v>74000</c:v>
                </c:pt>
                <c:pt idx="70">
                  <c:v>58000</c:v>
                </c:pt>
                <c:pt idx="71">
                  <c:v>88800.000000000015</c:v>
                </c:pt>
                <c:pt idx="72">
                  <c:v>99500</c:v>
                </c:pt>
                <c:pt idx="73">
                  <c:v>88000</c:v>
                </c:pt>
                <c:pt idx="74">
                  <c:v>64250</c:v>
                </c:pt>
                <c:pt idx="75">
                  <c:v>65690</c:v>
                </c:pt>
                <c:pt idx="76">
                  <c:v>41500</c:v>
                </c:pt>
                <c:pt idx="77">
                  <c:v>74500</c:v>
                </c:pt>
                <c:pt idx="78">
                  <c:v>62300</c:v>
                </c:pt>
                <c:pt idx="79">
                  <c:v>17680</c:v>
                </c:pt>
                <c:pt idx="80">
                  <c:v>92050</c:v>
                </c:pt>
                <c:pt idx="81">
                  <c:v>57000</c:v>
                </c:pt>
                <c:pt idx="82">
                  <c:v>19400</c:v>
                </c:pt>
                <c:pt idx="83">
                  <c:v>50080</c:v>
                </c:pt>
                <c:pt idx="84" formatCode="#\ ###\ ###">
                  <c:v>64300</c:v>
                </c:pt>
                <c:pt idx="85" formatCode="#\ ###\ ###">
                  <c:v>48500</c:v>
                </c:pt>
                <c:pt idx="86" formatCode="#\ ###\ ###">
                  <c:v>53000</c:v>
                </c:pt>
                <c:pt idx="87" formatCode="#\ ###\ ###">
                  <c:v>52000</c:v>
                </c:pt>
                <c:pt idx="88" formatCode="#\ ###\ ###">
                  <c:v>63510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D2-4305-8F41-CC928029478A}"/>
            </c:ext>
          </c:extLst>
        </c:ser>
        <c:ser>
          <c:idx val="5"/>
          <c:order val="3"/>
          <c:tx>
            <c:v>Barley</c:v>
          </c:tx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yield'!$AA$31:$AA$120</c:f>
              <c:numCache>
                <c:formatCode>#,##0</c:formatCode>
                <c:ptCount val="89"/>
                <c:pt idx="0">
                  <c:v>32000</c:v>
                </c:pt>
                <c:pt idx="1">
                  <c:v>32000</c:v>
                </c:pt>
                <c:pt idx="2">
                  <c:v>32000</c:v>
                </c:pt>
                <c:pt idx="3">
                  <c:v>32000</c:v>
                </c:pt>
                <c:pt idx="4">
                  <c:v>32000</c:v>
                </c:pt>
                <c:pt idx="5">
                  <c:v>42000</c:v>
                </c:pt>
                <c:pt idx="6">
                  <c:v>42000</c:v>
                </c:pt>
                <c:pt idx="7">
                  <c:v>42000</c:v>
                </c:pt>
                <c:pt idx="8">
                  <c:v>42000</c:v>
                </c:pt>
                <c:pt idx="9">
                  <c:v>30000</c:v>
                </c:pt>
                <c:pt idx="10">
                  <c:v>30000</c:v>
                </c:pt>
                <c:pt idx="11">
                  <c:v>37000</c:v>
                </c:pt>
                <c:pt idx="12">
                  <c:v>30000</c:v>
                </c:pt>
                <c:pt idx="13">
                  <c:v>27000</c:v>
                </c:pt>
                <c:pt idx="14">
                  <c:v>36000</c:v>
                </c:pt>
                <c:pt idx="15">
                  <c:v>45000</c:v>
                </c:pt>
                <c:pt idx="16">
                  <c:v>58000</c:v>
                </c:pt>
                <c:pt idx="17">
                  <c:v>55000</c:v>
                </c:pt>
                <c:pt idx="18">
                  <c:v>39000</c:v>
                </c:pt>
                <c:pt idx="19">
                  <c:v>26000</c:v>
                </c:pt>
                <c:pt idx="20">
                  <c:v>23000</c:v>
                </c:pt>
                <c:pt idx="21">
                  <c:v>20000</c:v>
                </c:pt>
                <c:pt idx="22">
                  <c:v>27000</c:v>
                </c:pt>
                <c:pt idx="23">
                  <c:v>26000</c:v>
                </c:pt>
                <c:pt idx="24">
                  <c:v>25000</c:v>
                </c:pt>
                <c:pt idx="25">
                  <c:v>36000</c:v>
                </c:pt>
                <c:pt idx="26">
                  <c:v>43000</c:v>
                </c:pt>
                <c:pt idx="27">
                  <c:v>37000</c:v>
                </c:pt>
                <c:pt idx="28">
                  <c:v>47000</c:v>
                </c:pt>
                <c:pt idx="29">
                  <c:v>36000</c:v>
                </c:pt>
                <c:pt idx="30">
                  <c:v>38000</c:v>
                </c:pt>
                <c:pt idx="31">
                  <c:v>51000</c:v>
                </c:pt>
                <c:pt idx="32">
                  <c:v>37000</c:v>
                </c:pt>
                <c:pt idx="33">
                  <c:v>20000</c:v>
                </c:pt>
                <c:pt idx="34">
                  <c:v>33000</c:v>
                </c:pt>
                <c:pt idx="35">
                  <c:v>32000</c:v>
                </c:pt>
                <c:pt idx="36">
                  <c:v>33000</c:v>
                </c:pt>
                <c:pt idx="37">
                  <c:v>32000</c:v>
                </c:pt>
                <c:pt idx="38">
                  <c:v>63000</c:v>
                </c:pt>
                <c:pt idx="39">
                  <c:v>69000</c:v>
                </c:pt>
                <c:pt idx="40">
                  <c:v>73000</c:v>
                </c:pt>
                <c:pt idx="41">
                  <c:v>106000</c:v>
                </c:pt>
                <c:pt idx="42">
                  <c:v>135000</c:v>
                </c:pt>
                <c:pt idx="43">
                  <c:v>141000</c:v>
                </c:pt>
                <c:pt idx="44">
                  <c:v>60000</c:v>
                </c:pt>
                <c:pt idx="45">
                  <c:v>106000</c:v>
                </c:pt>
                <c:pt idx="46">
                  <c:v>110000</c:v>
                </c:pt>
                <c:pt idx="47">
                  <c:v>154000</c:v>
                </c:pt>
                <c:pt idx="48">
                  <c:v>173000</c:v>
                </c:pt>
                <c:pt idx="49">
                  <c:v>256000</c:v>
                </c:pt>
                <c:pt idx="50">
                  <c:v>199000</c:v>
                </c:pt>
                <c:pt idx="51">
                  <c:v>280000</c:v>
                </c:pt>
                <c:pt idx="52">
                  <c:v>126000</c:v>
                </c:pt>
                <c:pt idx="53">
                  <c:v>291000</c:v>
                </c:pt>
                <c:pt idx="54">
                  <c:v>262000</c:v>
                </c:pt>
                <c:pt idx="55">
                  <c:v>170000</c:v>
                </c:pt>
                <c:pt idx="56">
                  <c:v>265000</c:v>
                </c:pt>
                <c:pt idx="57">
                  <c:v>230000</c:v>
                </c:pt>
                <c:pt idx="58">
                  <c:v>275000</c:v>
                </c:pt>
                <c:pt idx="59">
                  <c:v>300000</c:v>
                </c:pt>
                <c:pt idx="60">
                  <c:v>176000</c:v>
                </c:pt>
                <c:pt idx="61">
                  <c:v>290000</c:v>
                </c:pt>
                <c:pt idx="62">
                  <c:v>215100</c:v>
                </c:pt>
                <c:pt idx="63">
                  <c:v>90800</c:v>
                </c:pt>
                <c:pt idx="64">
                  <c:v>142349.99999999997</c:v>
                </c:pt>
                <c:pt idx="65">
                  <c:v>156800</c:v>
                </c:pt>
                <c:pt idx="66">
                  <c:v>178899.99999999997</c:v>
                </c:pt>
                <c:pt idx="67">
                  <c:v>240000</c:v>
                </c:pt>
                <c:pt idx="68">
                  <c:v>189365</c:v>
                </c:pt>
                <c:pt idx="69">
                  <c:v>225000</c:v>
                </c:pt>
                <c:pt idx="70">
                  <c:v>236000</c:v>
                </c:pt>
                <c:pt idx="71">
                  <c:v>222500</c:v>
                </c:pt>
                <c:pt idx="72">
                  <c:v>192000.00000000003</c:v>
                </c:pt>
                <c:pt idx="73">
                  <c:v>216000</c:v>
                </c:pt>
                <c:pt idx="74">
                  <c:v>193999.99999999997</c:v>
                </c:pt>
                <c:pt idx="75">
                  <c:v>300909.99999999994</c:v>
                </c:pt>
                <c:pt idx="76">
                  <c:v>298000</c:v>
                </c:pt>
                <c:pt idx="77">
                  <c:v>267500</c:v>
                </c:pt>
                <c:pt idx="78">
                  <c:v>302000</c:v>
                </c:pt>
                <c:pt idx="79">
                  <c:v>332000</c:v>
                </c:pt>
                <c:pt idx="80">
                  <c:v>354065</c:v>
                </c:pt>
                <c:pt idx="81">
                  <c:v>307000</c:v>
                </c:pt>
                <c:pt idx="82">
                  <c:v>421500</c:v>
                </c:pt>
                <c:pt idx="83">
                  <c:v>345000</c:v>
                </c:pt>
                <c:pt idx="84">
                  <c:v>588000</c:v>
                </c:pt>
                <c:pt idx="85">
                  <c:v>334000</c:v>
                </c:pt>
                <c:pt idx="86">
                  <c:v>302000</c:v>
                </c:pt>
                <c:pt idx="87">
                  <c:v>377000</c:v>
                </c:pt>
                <c:pt idx="88">
                  <c:v>372250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D2-4305-8F41-CC928029478A}"/>
            </c:ext>
          </c:extLst>
        </c:ser>
        <c:ser>
          <c:idx val="4"/>
          <c:order val="4"/>
          <c:tx>
            <c:v>Sorghum</c:v>
          </c:tx>
          <c:spPr>
            <a:ln>
              <a:solidFill>
                <a:srgbClr val="003399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yield'!$U$31:$U$120</c:f>
              <c:numCache>
                <c:formatCode>#,##0</c:formatCode>
                <c:ptCount val="89"/>
                <c:pt idx="0">
                  <c:v>72600</c:v>
                </c:pt>
                <c:pt idx="1">
                  <c:v>72600</c:v>
                </c:pt>
                <c:pt idx="2">
                  <c:v>72600</c:v>
                </c:pt>
                <c:pt idx="3">
                  <c:v>72600</c:v>
                </c:pt>
                <c:pt idx="4">
                  <c:v>127000</c:v>
                </c:pt>
                <c:pt idx="5">
                  <c:v>127000</c:v>
                </c:pt>
                <c:pt idx="6">
                  <c:v>127000</c:v>
                </c:pt>
                <c:pt idx="7">
                  <c:v>127000</c:v>
                </c:pt>
                <c:pt idx="8">
                  <c:v>127000</c:v>
                </c:pt>
                <c:pt idx="9">
                  <c:v>127000</c:v>
                </c:pt>
                <c:pt idx="10">
                  <c:v>99800</c:v>
                </c:pt>
                <c:pt idx="11">
                  <c:v>163700</c:v>
                </c:pt>
                <c:pt idx="12">
                  <c:v>154000</c:v>
                </c:pt>
                <c:pt idx="13">
                  <c:v>154000</c:v>
                </c:pt>
                <c:pt idx="14">
                  <c:v>157000</c:v>
                </c:pt>
                <c:pt idx="15">
                  <c:v>155000</c:v>
                </c:pt>
                <c:pt idx="16">
                  <c:v>308000</c:v>
                </c:pt>
                <c:pt idx="17">
                  <c:v>201000</c:v>
                </c:pt>
                <c:pt idx="18">
                  <c:v>140000</c:v>
                </c:pt>
                <c:pt idx="19">
                  <c:v>164000</c:v>
                </c:pt>
                <c:pt idx="20">
                  <c:v>236000</c:v>
                </c:pt>
                <c:pt idx="21">
                  <c:v>186000</c:v>
                </c:pt>
                <c:pt idx="22">
                  <c:v>260000</c:v>
                </c:pt>
                <c:pt idx="23">
                  <c:v>238000</c:v>
                </c:pt>
                <c:pt idx="24">
                  <c:v>335000</c:v>
                </c:pt>
                <c:pt idx="25">
                  <c:v>181000</c:v>
                </c:pt>
                <c:pt idx="26">
                  <c:v>272000</c:v>
                </c:pt>
                <c:pt idx="27">
                  <c:v>257000</c:v>
                </c:pt>
                <c:pt idx="28">
                  <c:v>414000</c:v>
                </c:pt>
                <c:pt idx="29">
                  <c:v>314000</c:v>
                </c:pt>
                <c:pt idx="30">
                  <c:v>728000</c:v>
                </c:pt>
                <c:pt idx="31">
                  <c:v>199000</c:v>
                </c:pt>
                <c:pt idx="32">
                  <c:v>199000</c:v>
                </c:pt>
                <c:pt idx="33">
                  <c:v>379000</c:v>
                </c:pt>
                <c:pt idx="34">
                  <c:v>551000</c:v>
                </c:pt>
                <c:pt idx="35">
                  <c:v>510000</c:v>
                </c:pt>
                <c:pt idx="36">
                  <c:v>222000</c:v>
                </c:pt>
                <c:pt idx="37">
                  <c:v>682000</c:v>
                </c:pt>
                <c:pt idx="38">
                  <c:v>405000</c:v>
                </c:pt>
                <c:pt idx="39">
                  <c:v>310000</c:v>
                </c:pt>
                <c:pt idx="40">
                  <c:v>419000</c:v>
                </c:pt>
                <c:pt idx="41">
                  <c:v>620000</c:v>
                </c:pt>
                <c:pt idx="42">
                  <c:v>390000</c:v>
                </c:pt>
                <c:pt idx="43">
                  <c:v>711000</c:v>
                </c:pt>
                <c:pt idx="44">
                  <c:v>553000</c:v>
                </c:pt>
                <c:pt idx="45">
                  <c:v>302000</c:v>
                </c:pt>
                <c:pt idx="46">
                  <c:v>221000</c:v>
                </c:pt>
                <c:pt idx="47">
                  <c:v>498000</c:v>
                </c:pt>
                <c:pt idx="48">
                  <c:v>628000</c:v>
                </c:pt>
                <c:pt idx="49">
                  <c:v>487000</c:v>
                </c:pt>
                <c:pt idx="50">
                  <c:v>677000</c:v>
                </c:pt>
                <c:pt idx="51">
                  <c:v>651000</c:v>
                </c:pt>
                <c:pt idx="52">
                  <c:v>511000</c:v>
                </c:pt>
                <c:pt idx="53">
                  <c:v>341000</c:v>
                </c:pt>
                <c:pt idx="54">
                  <c:v>302000</c:v>
                </c:pt>
                <c:pt idx="55">
                  <c:v>118000</c:v>
                </c:pt>
                <c:pt idx="56">
                  <c:v>515000</c:v>
                </c:pt>
                <c:pt idx="57">
                  <c:v>520000</c:v>
                </c:pt>
                <c:pt idx="58">
                  <c:v>291000</c:v>
                </c:pt>
                <c:pt idx="59">
                  <c:v>536000</c:v>
                </c:pt>
                <c:pt idx="60">
                  <c:v>361000</c:v>
                </c:pt>
                <c:pt idx="61">
                  <c:v>264600</c:v>
                </c:pt>
                <c:pt idx="62">
                  <c:v>155950</c:v>
                </c:pt>
                <c:pt idx="63">
                  <c:v>352450</c:v>
                </c:pt>
                <c:pt idx="64">
                  <c:v>175580</c:v>
                </c:pt>
                <c:pt idx="65">
                  <c:v>197525</c:v>
                </c:pt>
                <c:pt idx="66">
                  <c:v>219539.00000000003</c:v>
                </c:pt>
                <c:pt idx="67">
                  <c:v>373000</c:v>
                </c:pt>
                <c:pt idx="68">
                  <c:v>260000</c:v>
                </c:pt>
                <c:pt idx="69">
                  <c:v>96000</c:v>
                </c:pt>
                <c:pt idx="70">
                  <c:v>176000</c:v>
                </c:pt>
                <c:pt idx="71">
                  <c:v>254999.99999999997</c:v>
                </c:pt>
                <c:pt idx="72">
                  <c:v>276500</c:v>
                </c:pt>
                <c:pt idx="73">
                  <c:v>196500</c:v>
                </c:pt>
                <c:pt idx="74">
                  <c:v>154999.99999999997</c:v>
                </c:pt>
                <c:pt idx="75">
                  <c:v>141050</c:v>
                </c:pt>
                <c:pt idx="76">
                  <c:v>147200</c:v>
                </c:pt>
                <c:pt idx="77">
                  <c:v>265000</c:v>
                </c:pt>
                <c:pt idx="78">
                  <c:v>120500</c:v>
                </c:pt>
                <c:pt idx="79">
                  <c:v>70500</c:v>
                </c:pt>
                <c:pt idx="80">
                  <c:v>152000</c:v>
                </c:pt>
                <c:pt idx="81">
                  <c:v>115000</c:v>
                </c:pt>
                <c:pt idx="82">
                  <c:v>127000</c:v>
                </c:pt>
                <c:pt idx="83">
                  <c:v>158000</c:v>
                </c:pt>
                <c:pt idx="84" formatCode="#\ ###\ ###">
                  <c:v>215000</c:v>
                </c:pt>
                <c:pt idx="85" formatCode="#\ ###\ ###">
                  <c:v>103140</c:v>
                </c:pt>
                <c:pt idx="86" formatCode="#\ ###\ ###">
                  <c:v>94360</c:v>
                </c:pt>
                <c:pt idx="87" formatCode="#\ ###\ ###">
                  <c:v>98000</c:v>
                </c:pt>
                <c:pt idx="88" formatCode="#\ ###\ ###">
                  <c:v>137970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D2-4305-8F41-CC9280294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3808"/>
        <c:axId val="84905344"/>
      </c:lineChart>
      <c:catAx>
        <c:axId val="8490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905344"/>
        <c:crosses val="autoZero"/>
        <c:auto val="1"/>
        <c:lblAlgn val="ctr"/>
        <c:lblOffset val="100"/>
        <c:noMultiLvlLbl val="0"/>
      </c:catAx>
      <c:valAx>
        <c:axId val="8490534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8490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558802205246289E-2"/>
          <c:y val="7.5288202919507746E-2"/>
          <c:w val="0.22107275357337505"/>
          <c:h val="0.29574904769020632"/>
        </c:manualLayout>
      </c:layout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89046413004944E-2"/>
          <c:y val="9.6307004957778858E-2"/>
          <c:w val="0.94042513664891558"/>
          <c:h val="0.7838138002943316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yield'!$G$31:$G$120</c:f>
              <c:numCache>
                <c:formatCode>0.00</c:formatCode>
                <c:ptCount val="89"/>
                <c:pt idx="0">
                  <c:v>1.0102766798418972</c:v>
                </c:pt>
                <c:pt idx="1">
                  <c:v>0.77738201246660732</c:v>
                </c:pt>
                <c:pt idx="2">
                  <c:v>1.0469184890656065</c:v>
                </c:pt>
                <c:pt idx="3">
                  <c:v>0.7276249515691593</c:v>
                </c:pt>
                <c:pt idx="4">
                  <c:v>0.85311171240819483</c:v>
                </c:pt>
                <c:pt idx="5">
                  <c:v>0.62796610169491529</c:v>
                </c:pt>
                <c:pt idx="6">
                  <c:v>0.79111429595127192</c:v>
                </c:pt>
                <c:pt idx="7">
                  <c:v>0.6035481535119479</c:v>
                </c:pt>
                <c:pt idx="8">
                  <c:v>0.56262626262626259</c:v>
                </c:pt>
                <c:pt idx="9">
                  <c:v>0.6380582524271845</c:v>
                </c:pt>
                <c:pt idx="10">
                  <c:v>0.81502890173410403</c:v>
                </c:pt>
                <c:pt idx="11">
                  <c:v>1.051316677920324</c:v>
                </c:pt>
                <c:pt idx="12">
                  <c:v>0.73045340949660831</c:v>
                </c:pt>
                <c:pt idx="13">
                  <c:v>0.95685279187817263</c:v>
                </c:pt>
                <c:pt idx="14">
                  <c:v>0.9724618447246185</c:v>
                </c:pt>
                <c:pt idx="15">
                  <c:v>0.73938294010889294</c:v>
                </c:pt>
                <c:pt idx="16">
                  <c:v>1.0950255102040816</c:v>
                </c:pt>
                <c:pt idx="17">
                  <c:v>1.1726895734597156</c:v>
                </c:pt>
                <c:pt idx="18">
                  <c:v>1.0865937859608745</c:v>
                </c:pt>
                <c:pt idx="19">
                  <c:v>1.1142520612485276</c:v>
                </c:pt>
                <c:pt idx="20">
                  <c:v>1.2319007787712719</c:v>
                </c:pt>
                <c:pt idx="21">
                  <c:v>1.0855882352941177</c:v>
                </c:pt>
                <c:pt idx="22">
                  <c:v>1.0920329670329669</c:v>
                </c:pt>
                <c:pt idx="23">
                  <c:v>1.1269382391590013</c:v>
                </c:pt>
                <c:pt idx="24">
                  <c:v>1.4326453014665943</c:v>
                </c:pt>
                <c:pt idx="25">
                  <c:v>1.5175726927939317</c:v>
                </c:pt>
                <c:pt idx="26">
                  <c:v>1.5452242209272866</c:v>
                </c:pt>
                <c:pt idx="27">
                  <c:v>0.96504285069914297</c:v>
                </c:pt>
                <c:pt idx="28">
                  <c:v>1.0680494057329293</c:v>
                </c:pt>
                <c:pt idx="29">
                  <c:v>1.2105139085337104</c:v>
                </c:pt>
                <c:pt idx="30">
                  <c:v>2.1272608411418608</c:v>
                </c:pt>
                <c:pt idx="31">
                  <c:v>1.1241277225629096</c:v>
                </c:pt>
                <c:pt idx="32">
                  <c:v>1.2172327330749944</c:v>
                </c:pt>
                <c:pt idx="33">
                  <c:v>1.4543514346691961</c:v>
                </c:pt>
                <c:pt idx="34">
                  <c:v>1.9532137179196003</c:v>
                </c:pt>
                <c:pt idx="35">
                  <c:v>2.0714285714285716</c:v>
                </c:pt>
                <c:pt idx="36">
                  <c:v>1.1520354472445307</c:v>
                </c:pt>
                <c:pt idx="37">
                  <c:v>2.4730002240645308</c:v>
                </c:pt>
                <c:pt idx="38">
                  <c:v>2.0271836007130126</c:v>
                </c:pt>
                <c:pt idx="39">
                  <c:v>1.642919964819701</c:v>
                </c:pt>
                <c:pt idx="40">
                  <c:v>2.2047208352246934</c:v>
                </c:pt>
                <c:pt idx="41">
                  <c:v>2.3058931437743637</c:v>
                </c:pt>
                <c:pt idx="42">
                  <c:v>1.9354239256678281</c:v>
                </c:pt>
                <c:pt idx="43">
                  <c:v>2.4900509023600184</c:v>
                </c:pt>
                <c:pt idx="44">
                  <c:v>3.3785154449054864</c:v>
                </c:pt>
                <c:pt idx="45">
                  <c:v>1.9539504441327724</c:v>
                </c:pt>
                <c:pt idx="46">
                  <c:v>1.0044280442804427</c:v>
                </c:pt>
                <c:pt idx="47">
                  <c:v>1.1143435365545156</c:v>
                </c:pt>
                <c:pt idx="48">
                  <c:v>2.0347311551324929</c:v>
                </c:pt>
                <c:pt idx="49">
                  <c:v>1.9599406528189911</c:v>
                </c:pt>
                <c:pt idx="50">
                  <c:v>1.7120368127876</c:v>
                </c:pt>
                <c:pt idx="51">
                  <c:v>1.8052575107296138</c:v>
                </c:pt>
                <c:pt idx="52">
                  <c:v>3.0360052562417872</c:v>
                </c:pt>
                <c:pt idx="53">
                  <c:v>2.3811019126463031</c:v>
                </c:pt>
                <c:pt idx="54">
                  <c:v>2.4399750545681322</c:v>
                </c:pt>
                <c:pt idx="55">
                  <c:v>0.84772010324060798</c:v>
                </c:pt>
                <c:pt idx="56">
                  <c:v>2.4787001638448936</c:v>
                </c:pt>
                <c:pt idx="57">
                  <c:v>3.0893497183819765</c:v>
                </c:pt>
                <c:pt idx="58">
                  <c:v>1.4925474254742548</c:v>
                </c:pt>
                <c:pt idx="59">
                  <c:v>2.931357726035682</c:v>
                </c:pt>
                <c:pt idx="60">
                  <c:v>2.8509372210651591</c:v>
                </c:pt>
                <c:pt idx="61">
                  <c:v>2.4367388362652234</c:v>
                </c:pt>
                <c:pt idx="62">
                  <c:v>2.5692148760330578</c:v>
                </c:pt>
                <c:pt idx="63">
                  <c:v>3.2077540356443035</c:v>
                </c:pt>
                <c:pt idx="64">
                  <c:v>2.7999648454227057</c:v>
                </c:pt>
                <c:pt idx="65">
                  <c:v>3.2257928721062821</c:v>
                </c:pt>
                <c:pt idx="66">
                  <c:v>2.9486962118714581</c:v>
                </c:pt>
                <c:pt idx="67">
                  <c:v>3.3348573840256042</c:v>
                </c:pt>
                <c:pt idx="68">
                  <c:v>4.0747330960854091</c:v>
                </c:pt>
                <c:pt idx="69">
                  <c:v>4.1357330333708289</c:v>
                </c:pt>
                <c:pt idx="70">
                  <c:v>2.7921467199623793</c:v>
                </c:pt>
                <c:pt idx="71">
                  <c:v>4.5373347624151483</c:v>
                </c:pt>
                <c:pt idx="72">
                  <c:v>4.9629324546952223</c:v>
                </c:pt>
                <c:pt idx="73">
                  <c:v>4.6729142357059512</c:v>
                </c:pt>
                <c:pt idx="74">
                  <c:v>4.3676222596964589</c:v>
                </c:pt>
                <c:pt idx="75">
                  <c:v>4.4907951092997402</c:v>
                </c:pt>
                <c:pt idx="76">
                  <c:v>4.2032216309506687</c:v>
                </c:pt>
                <c:pt idx="77">
                  <c:v>5.3009448701733506</c:v>
                </c:pt>
                <c:pt idx="78">
                  <c:v>3.7525679929132818</c:v>
                </c:pt>
                <c:pt idx="79">
                  <c:v>3.9956337485552846</c:v>
                </c:pt>
                <c:pt idx="80">
                  <c:v>6.398843490831621</c:v>
                </c:pt>
                <c:pt idx="81">
                  <c:v>5.3949155831554432</c:v>
                </c:pt>
                <c:pt idx="82">
                  <c:v>4.9011084546837642</c:v>
                </c:pt>
                <c:pt idx="83">
                  <c:v>5.8602727133445685</c:v>
                </c:pt>
                <c:pt idx="84">
                  <c:v>5.9211003846991366</c:v>
                </c:pt>
                <c:pt idx="85">
                  <c:v>5.8978269157453296</c:v>
                </c:pt>
                <c:pt idx="86">
                  <c:v>6.3531959320985267</c:v>
                </c:pt>
                <c:pt idx="87">
                  <c:v>4.8743480322427688</c:v>
                </c:pt>
                <c:pt idx="88">
                  <c:v>5.639446220202565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CE-4539-9D7C-9DC21FDEB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38208"/>
        <c:axId val="85039744"/>
      </c:lineChart>
      <c:catAx>
        <c:axId val="8503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5039744"/>
        <c:crosses val="autoZero"/>
        <c:auto val="1"/>
        <c:lblAlgn val="ctr"/>
        <c:lblOffset val="100"/>
        <c:noMultiLvlLbl val="0"/>
      </c:catAx>
      <c:valAx>
        <c:axId val="85039744"/>
        <c:scaling>
          <c:orientation val="minMax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85038208"/>
        <c:crosses val="autoZero"/>
        <c:crossBetween val="between"/>
        <c:majorUnit val="0.5"/>
        <c:minorUnit val="0.5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89046413004944E-2"/>
          <c:y val="9.6307004957778858E-2"/>
          <c:w val="0.94042513664891558"/>
          <c:h val="0.79216969976496565"/>
        </c:manualLayout>
      </c:layout>
      <c:lineChart>
        <c:grouping val="standard"/>
        <c:varyColors val="0"/>
        <c:ser>
          <c:idx val="1"/>
          <c:order val="0"/>
          <c:tx>
            <c:v>Wheat</c:v>
          </c:tx>
          <c:spPr>
            <a:ln>
              <a:solidFill>
                <a:srgbClr val="9900FF"/>
              </a:solidFill>
              <a:prstDash val="sysDash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yield'!$M$31:$M$120</c:f>
              <c:numCache>
                <c:formatCode>0.00</c:formatCode>
                <c:ptCount val="89"/>
                <c:pt idx="0">
                  <c:v>0.45067734945470589</c:v>
                </c:pt>
                <c:pt idx="1">
                  <c:v>0.39493615137900151</c:v>
                </c:pt>
                <c:pt idx="2">
                  <c:v>0.56428572133473165</c:v>
                </c:pt>
                <c:pt idx="3">
                  <c:v>0.49181451146633992</c:v>
                </c:pt>
                <c:pt idx="4">
                  <c:v>0.45636444424152928</c:v>
                </c:pt>
                <c:pt idx="5">
                  <c:v>0.37578579954139463</c:v>
                </c:pt>
                <c:pt idx="6">
                  <c:v>0.52419680356139509</c:v>
                </c:pt>
                <c:pt idx="7">
                  <c:v>0.44634803739507833</c:v>
                </c:pt>
                <c:pt idx="8">
                  <c:v>0.30584111146947396</c:v>
                </c:pt>
                <c:pt idx="9">
                  <c:v>0.33601379884888938</c:v>
                </c:pt>
                <c:pt idx="10">
                  <c:v>0.25841581975463584</c:v>
                </c:pt>
                <c:pt idx="11">
                  <c:v>0.55877126210464778</c:v>
                </c:pt>
                <c:pt idx="12">
                  <c:v>0.50424481380475317</c:v>
                </c:pt>
                <c:pt idx="13">
                  <c:v>0.40635869036983852</c:v>
                </c:pt>
                <c:pt idx="14">
                  <c:v>0.66882354625361473</c:v>
                </c:pt>
                <c:pt idx="15">
                  <c:v>0.6003705341894664</c:v>
                </c:pt>
                <c:pt idx="16">
                  <c:v>0.47928932996752055</c:v>
                </c:pt>
                <c:pt idx="17">
                  <c:v>0.57403013947354464</c:v>
                </c:pt>
                <c:pt idx="18">
                  <c:v>0.52628820960698686</c:v>
                </c:pt>
                <c:pt idx="19">
                  <c:v>0.69893522626441884</c:v>
                </c:pt>
                <c:pt idx="20">
                  <c:v>0.63351145038167944</c:v>
                </c:pt>
                <c:pt idx="21">
                  <c:v>0.58367041198501868</c:v>
                </c:pt>
                <c:pt idx="22">
                  <c:v>0.57506925207756232</c:v>
                </c:pt>
                <c:pt idx="23">
                  <c:v>0.62671174978867283</c:v>
                </c:pt>
                <c:pt idx="24">
                  <c:v>0.61356743814844372</c:v>
                </c:pt>
                <c:pt idx="25">
                  <c:v>0.61918976545842219</c:v>
                </c:pt>
                <c:pt idx="26">
                  <c:v>0.51280000000000003</c:v>
                </c:pt>
                <c:pt idx="27">
                  <c:v>0.64700460829493089</c:v>
                </c:pt>
                <c:pt idx="28">
                  <c:v>0.81485974222896129</c:v>
                </c:pt>
                <c:pt idx="29">
                  <c:v>0.49227941176470591</c:v>
                </c:pt>
                <c:pt idx="30">
                  <c:v>0.48324514991181655</c:v>
                </c:pt>
                <c:pt idx="31">
                  <c:v>0.82973805855161786</c:v>
                </c:pt>
                <c:pt idx="32">
                  <c:v>0.74670658682634727</c:v>
                </c:pt>
                <c:pt idx="33">
                  <c:v>0.7113513513513513</c:v>
                </c:pt>
                <c:pt idx="34">
                  <c:v>0.72331606217616584</c:v>
                </c:pt>
                <c:pt idx="35">
                  <c:v>0.8308457711442786</c:v>
                </c:pt>
                <c:pt idx="36">
                  <c:v>0.8656420426375806</c:v>
                </c:pt>
                <c:pt idx="37">
                  <c:v>0.92395061728395067</c:v>
                </c:pt>
                <c:pt idx="38">
                  <c:v>0.85576407506702412</c:v>
                </c:pt>
                <c:pt idx="39">
                  <c:v>0.97444263186514413</c:v>
                </c:pt>
                <c:pt idx="40">
                  <c:v>1.1563786008230452</c:v>
                </c:pt>
                <c:pt idx="41">
                  <c:v>1.0485491071428572</c:v>
                </c:pt>
                <c:pt idx="42">
                  <c:v>0.9</c:v>
                </c:pt>
                <c:pt idx="43">
                  <c:v>1.0966894377299001</c:v>
                </c:pt>
                <c:pt idx="44">
                  <c:v>0.90473263675476334</c:v>
                </c:pt>
                <c:pt idx="45">
                  <c:v>1.3002207505518764</c:v>
                </c:pt>
                <c:pt idx="46">
                  <c:v>1.2141082960755092</c:v>
                </c:pt>
                <c:pt idx="47">
                  <c:v>0.98075865860362832</c:v>
                </c:pt>
                <c:pt idx="48">
                  <c:v>1.208032955715757</c:v>
                </c:pt>
                <c:pt idx="49">
                  <c:v>0.85375693393847707</c:v>
                </c:pt>
                <c:pt idx="50">
                  <c:v>1.1988694758478931</c:v>
                </c:pt>
                <c:pt idx="51">
                  <c:v>1.8033161806746711</c:v>
                </c:pt>
                <c:pt idx="52">
                  <c:v>1.8018914883026382</c:v>
                </c:pt>
                <c:pt idx="53">
                  <c:v>1.0906131307650571</c:v>
                </c:pt>
                <c:pt idx="54">
                  <c:v>1.0934101087651951</c:v>
                </c:pt>
                <c:pt idx="55">
                  <c:v>1.4916434540389971</c:v>
                </c:pt>
                <c:pt idx="56">
                  <c:v>1.7653333333333334</c:v>
                </c:pt>
                <c:pt idx="57">
                  <c:v>1.8455813953488371</c:v>
                </c:pt>
                <c:pt idx="58">
                  <c:v>1.7557251908396947</c:v>
                </c:pt>
                <c:pt idx="59">
                  <c:v>1.4504768892149671</c:v>
                </c:pt>
                <c:pt idx="60">
                  <c:v>2.0958268933539412</c:v>
                </c:pt>
                <c:pt idx="61">
                  <c:v>2.0296671490593341</c:v>
                </c:pt>
                <c:pt idx="62">
                  <c:v>2.2651006711409396</c:v>
                </c:pt>
                <c:pt idx="63">
                  <c:v>2.4651810584958218</c:v>
                </c:pt>
                <c:pt idx="64">
                  <c:v>2.514507494646681</c:v>
                </c:pt>
                <c:pt idx="65">
                  <c:v>2.5166923472008218</c:v>
                </c:pt>
                <c:pt idx="66">
                  <c:v>2.578897035384125</c:v>
                </c:pt>
                <c:pt idx="67">
                  <c:v>2.0588235294117645</c:v>
                </c:pt>
                <c:pt idx="68">
                  <c:v>2.0240963855421685</c:v>
                </c:pt>
                <c:pt idx="69">
                  <c:v>2.3664596273291925</c:v>
                </c:pt>
                <c:pt idx="70">
                  <c:v>2.7523535564853558</c:v>
                </c:pt>
                <c:pt idx="71">
                  <c:v>3.0142405063291138</c:v>
                </c:pt>
                <c:pt idx="72">
                  <c:v>2.8475935828877006</c:v>
                </c:pt>
                <c:pt idx="73">
                  <c:v>3.0474708171206224</c:v>
                </c:pt>
                <c:pt idx="74">
                  <c:v>2.5622648270919188</c:v>
                </c:pt>
                <c:pt idx="75">
                  <c:v>3.150785513477758</c:v>
                </c:pt>
                <c:pt idx="76">
                  <c:v>3.6296583850931676</c:v>
                </c:pt>
                <c:pt idx="77">
                  <c:v>3.6993076162215628</c:v>
                </c:pt>
                <c:pt idx="78">
                  <c:v>3.6720733575340452</c:v>
                </c:pt>
                <c:pt idx="79">
                  <c:v>2.9866224204085867</c:v>
                </c:pt>
                <c:pt idx="80">
                  <c:v>3.7562381359849715</c:v>
                </c:pt>
                <c:pt idx="81">
                  <c:v>3.1224572823433685</c:v>
                </c:pt>
                <c:pt idx="82">
                  <c:v>3.7111353928677859</c:v>
                </c:pt>
                <c:pt idx="83">
                  <c:v>2.8425925925925926</c:v>
                </c:pt>
                <c:pt idx="84">
                  <c:v>4.1584935268732837</c:v>
                </c:pt>
                <c:pt idx="85">
                  <c:v>4.3648519579751675</c:v>
                </c:pt>
                <c:pt idx="86">
                  <c:v>3.7226534932956952</c:v>
                </c:pt>
                <c:pt idx="87">
                  <c:v>3.8107630820708245</c:v>
                </c:pt>
                <c:pt idx="88">
                  <c:v>3.8195131604987136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2-48F4-9468-E0AF6F5628FE}"/>
            </c:ext>
          </c:extLst>
        </c:ser>
        <c:ser>
          <c:idx val="5"/>
          <c:order val="1"/>
          <c:tx>
            <c:v>Sorghum</c:v>
          </c:tx>
          <c:spPr>
            <a:ln>
              <a:solidFill>
                <a:srgbClr val="003399"/>
              </a:solidFill>
              <a:prstDash val="sysDot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yield'!$V$31:$V$120</c:f>
              <c:numCache>
                <c:formatCode>0.00</c:formatCode>
                <c:ptCount val="89"/>
                <c:pt idx="0">
                  <c:v>0.73333333333333328</c:v>
                </c:pt>
                <c:pt idx="1">
                  <c:v>0.73333333333333328</c:v>
                </c:pt>
                <c:pt idx="2">
                  <c:v>0.73333333333333328</c:v>
                </c:pt>
                <c:pt idx="3">
                  <c:v>0.73333333333333328</c:v>
                </c:pt>
                <c:pt idx="4">
                  <c:v>0.82467532467532467</c:v>
                </c:pt>
                <c:pt idx="5">
                  <c:v>0.82467532467532467</c:v>
                </c:pt>
                <c:pt idx="6">
                  <c:v>0.82467532467532467</c:v>
                </c:pt>
                <c:pt idx="7">
                  <c:v>0.82467532467532467</c:v>
                </c:pt>
                <c:pt idx="8">
                  <c:v>0.82467532467532467</c:v>
                </c:pt>
                <c:pt idx="9">
                  <c:v>0.82467532467532467</c:v>
                </c:pt>
                <c:pt idx="10">
                  <c:v>0.73382352941176465</c:v>
                </c:pt>
                <c:pt idx="11">
                  <c:v>0.92485875706214693</c:v>
                </c:pt>
                <c:pt idx="12">
                  <c:v>0.82795698924731187</c:v>
                </c:pt>
                <c:pt idx="13">
                  <c:v>0.91124260355029585</c:v>
                </c:pt>
                <c:pt idx="14">
                  <c:v>0.89714285714285713</c:v>
                </c:pt>
                <c:pt idx="15">
                  <c:v>0.6919642857142857</c:v>
                </c:pt>
                <c:pt idx="16">
                  <c:v>1.037037037037037</c:v>
                </c:pt>
                <c:pt idx="17">
                  <c:v>1.2641509433962264</c:v>
                </c:pt>
                <c:pt idx="18">
                  <c:v>1.0218978102189782</c:v>
                </c:pt>
                <c:pt idx="19">
                  <c:v>1.3442622950819672</c:v>
                </c:pt>
                <c:pt idx="20">
                  <c:v>1.3964497041420119</c:v>
                </c:pt>
                <c:pt idx="21">
                  <c:v>1</c:v>
                </c:pt>
                <c:pt idx="22">
                  <c:v>1.3612565445026179</c:v>
                </c:pt>
                <c:pt idx="23">
                  <c:v>0.74842767295597479</c:v>
                </c:pt>
                <c:pt idx="24">
                  <c:v>1.0213414634146341</c:v>
                </c:pt>
                <c:pt idx="25">
                  <c:v>0.68560606060606055</c:v>
                </c:pt>
                <c:pt idx="26">
                  <c:v>0.54291417165668665</c:v>
                </c:pt>
                <c:pt idx="27">
                  <c:v>0.70218579234972678</c:v>
                </c:pt>
                <c:pt idx="28">
                  <c:v>0.8571428571428571</c:v>
                </c:pt>
                <c:pt idx="29">
                  <c:v>0.68859649122807021</c:v>
                </c:pt>
                <c:pt idx="30">
                  <c:v>1.1375</c:v>
                </c:pt>
                <c:pt idx="31">
                  <c:v>0.74812030075187974</c:v>
                </c:pt>
                <c:pt idx="32">
                  <c:v>0.7803921568627451</c:v>
                </c:pt>
                <c:pt idx="33">
                  <c:v>1.1554878048780488</c:v>
                </c:pt>
                <c:pt idx="34">
                  <c:v>1.45</c:v>
                </c:pt>
                <c:pt idx="35">
                  <c:v>1.5838509316770186</c:v>
                </c:pt>
                <c:pt idx="36">
                  <c:v>1.0373831775700935</c:v>
                </c:pt>
                <c:pt idx="37">
                  <c:v>2.0297619047619047</c:v>
                </c:pt>
                <c:pt idx="38">
                  <c:v>1.594488188976378</c:v>
                </c:pt>
                <c:pt idx="39">
                  <c:v>1.4553990610328638</c:v>
                </c:pt>
                <c:pt idx="40">
                  <c:v>1.4805653710247351</c:v>
                </c:pt>
                <c:pt idx="41">
                  <c:v>2.183098591549296</c:v>
                </c:pt>
                <c:pt idx="42">
                  <c:v>1.56</c:v>
                </c:pt>
                <c:pt idx="43">
                  <c:v>2.6931818181818183</c:v>
                </c:pt>
                <c:pt idx="44">
                  <c:v>2.5251141552511416</c:v>
                </c:pt>
                <c:pt idx="45">
                  <c:v>1.4046511627906977</c:v>
                </c:pt>
                <c:pt idx="46">
                  <c:v>0.89473684210526316</c:v>
                </c:pt>
                <c:pt idx="47">
                  <c:v>1.541795665634675</c:v>
                </c:pt>
                <c:pt idx="48">
                  <c:v>2.4724409448818898</c:v>
                </c:pt>
                <c:pt idx="49">
                  <c:v>1.2551546391752577</c:v>
                </c:pt>
                <c:pt idx="50">
                  <c:v>1.6882793017456359</c:v>
                </c:pt>
                <c:pt idx="51">
                  <c:v>1.9969325153374233</c:v>
                </c:pt>
                <c:pt idx="52">
                  <c:v>2.2412280701754388</c:v>
                </c:pt>
                <c:pt idx="53">
                  <c:v>1.739795918367347</c:v>
                </c:pt>
                <c:pt idx="54">
                  <c:v>1.8192771084337349</c:v>
                </c:pt>
                <c:pt idx="55">
                  <c:v>0.61780104712041883</c:v>
                </c:pt>
                <c:pt idx="56">
                  <c:v>2.1548117154811717</c:v>
                </c:pt>
                <c:pt idx="57">
                  <c:v>2.2907488986784141</c:v>
                </c:pt>
                <c:pt idx="58">
                  <c:v>1.6166666666666667</c:v>
                </c:pt>
                <c:pt idx="59">
                  <c:v>3.0804597701149423</c:v>
                </c:pt>
                <c:pt idx="60">
                  <c:v>2.2422360248447206</c:v>
                </c:pt>
                <c:pt idx="61">
                  <c:v>2.0155853652962819</c:v>
                </c:pt>
                <c:pt idx="62">
                  <c:v>1.5768452982810921</c:v>
                </c:pt>
                <c:pt idx="63">
                  <c:v>2.478551336146273</c:v>
                </c:pt>
                <c:pt idx="64">
                  <c:v>1.9884484711211778</c:v>
                </c:pt>
                <c:pt idx="65">
                  <c:v>2.6249169435215949</c:v>
                </c:pt>
                <c:pt idx="66">
                  <c:v>2.2989099134004212</c:v>
                </c:pt>
                <c:pt idx="67">
                  <c:v>2.8692307692307693</c:v>
                </c:pt>
                <c:pt idx="68">
                  <c:v>3.0057803468208091</c:v>
                </c:pt>
                <c:pt idx="69">
                  <c:v>2.5841184387617759</c:v>
                </c:pt>
                <c:pt idx="70">
                  <c:v>2.5507246376811592</c:v>
                </c:pt>
                <c:pt idx="71">
                  <c:v>2.9377880184331793</c:v>
                </c:pt>
                <c:pt idx="72">
                  <c:v>3.2339181286549707</c:v>
                </c:pt>
                <c:pt idx="73">
                  <c:v>2.2670897029131813</c:v>
                </c:pt>
                <c:pt idx="74">
                  <c:v>2.2398843930635834</c:v>
                </c:pt>
                <c:pt idx="75">
                  <c:v>2.9052523171987636</c:v>
                </c:pt>
                <c:pt idx="76">
                  <c:v>2.3506866815713829</c:v>
                </c:pt>
                <c:pt idx="77">
                  <c:v>3.3608116677235258</c:v>
                </c:pt>
                <c:pt idx="78">
                  <c:v>1.7092198581560283</c:v>
                </c:pt>
                <c:pt idx="79">
                  <c:v>1.4536082474226804</c:v>
                </c:pt>
                <c:pt idx="80">
                  <c:v>3.5891381345926798</c:v>
                </c:pt>
                <c:pt idx="81">
                  <c:v>3.9930555555555554</c:v>
                </c:pt>
                <c:pt idx="82">
                  <c:v>2.5148514851485149</c:v>
                </c:pt>
                <c:pt idx="83">
                  <c:v>3.7176470588235295</c:v>
                </c:pt>
                <c:pt idx="84">
                  <c:v>4.3699186991869921</c:v>
                </c:pt>
                <c:pt idx="85">
                  <c:v>2.7725806451612902</c:v>
                </c:pt>
                <c:pt idx="86">
                  <c:v>2.7752941176470589</c:v>
                </c:pt>
                <c:pt idx="87">
                  <c:v>2.3277909738717342</c:v>
                </c:pt>
                <c:pt idx="88">
                  <c:v>3.3528554070473877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2-48F4-9468-E0AF6F5628FE}"/>
            </c:ext>
          </c:extLst>
        </c:ser>
        <c:ser>
          <c:idx val="4"/>
          <c:order val="2"/>
          <c:tx>
            <c:v>Barley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yield'!$AB$31:$AB$120</c:f>
              <c:numCache>
                <c:formatCode>0.00</c:formatCode>
                <c:ptCount val="89"/>
                <c:pt idx="0">
                  <c:v>0.7441860465116279</c:v>
                </c:pt>
                <c:pt idx="1">
                  <c:v>0.7441860465116279</c:v>
                </c:pt>
                <c:pt idx="2">
                  <c:v>0.7441860465116279</c:v>
                </c:pt>
                <c:pt idx="3">
                  <c:v>0.7441860465116279</c:v>
                </c:pt>
                <c:pt idx="4">
                  <c:v>0.7441860465116279</c:v>
                </c:pt>
                <c:pt idx="5">
                  <c:v>0.76363636363636367</c:v>
                </c:pt>
                <c:pt idx="6">
                  <c:v>0.76363636363636367</c:v>
                </c:pt>
                <c:pt idx="7">
                  <c:v>0.76363636363636367</c:v>
                </c:pt>
                <c:pt idx="8">
                  <c:v>0.76363636363636367</c:v>
                </c:pt>
                <c:pt idx="9">
                  <c:v>0.54545454545454541</c:v>
                </c:pt>
                <c:pt idx="10">
                  <c:v>0.56603773584905659</c:v>
                </c:pt>
                <c:pt idx="11">
                  <c:v>0.77083333333333337</c:v>
                </c:pt>
                <c:pt idx="12">
                  <c:v>0.625</c:v>
                </c:pt>
                <c:pt idx="13">
                  <c:v>0.50943396226415094</c:v>
                </c:pt>
                <c:pt idx="14">
                  <c:v>0.70588235294117652</c:v>
                </c:pt>
                <c:pt idx="15">
                  <c:v>0.75</c:v>
                </c:pt>
                <c:pt idx="16">
                  <c:v>0.84057971014492749</c:v>
                </c:pt>
                <c:pt idx="17">
                  <c:v>0.79710144927536231</c:v>
                </c:pt>
                <c:pt idx="18">
                  <c:v>0.68421052631578949</c:v>
                </c:pt>
                <c:pt idx="19">
                  <c:v>0.68421052631578949</c:v>
                </c:pt>
                <c:pt idx="20">
                  <c:v>0.63888888888888884</c:v>
                </c:pt>
                <c:pt idx="21">
                  <c:v>0.60606060606060608</c:v>
                </c:pt>
                <c:pt idx="22">
                  <c:v>0.72972972972972971</c:v>
                </c:pt>
                <c:pt idx="23">
                  <c:v>0.59090909090909094</c:v>
                </c:pt>
                <c:pt idx="24">
                  <c:v>0.49019607843137253</c:v>
                </c:pt>
                <c:pt idx="25">
                  <c:v>0.62068965517241381</c:v>
                </c:pt>
                <c:pt idx="26">
                  <c:v>0.69354838709677424</c:v>
                </c:pt>
                <c:pt idx="27">
                  <c:v>0.52857142857142858</c:v>
                </c:pt>
                <c:pt idx="28">
                  <c:v>0.79661016949152541</c:v>
                </c:pt>
                <c:pt idx="29">
                  <c:v>0.51428571428571423</c:v>
                </c:pt>
                <c:pt idx="30">
                  <c:v>0.61290322580645162</c:v>
                </c:pt>
                <c:pt idx="31">
                  <c:v>0.65384615384615385</c:v>
                </c:pt>
                <c:pt idx="32">
                  <c:v>0.578125</c:v>
                </c:pt>
                <c:pt idx="33">
                  <c:v>0.34482758620689657</c:v>
                </c:pt>
                <c:pt idx="34">
                  <c:v>0.75</c:v>
                </c:pt>
                <c:pt idx="35">
                  <c:v>0.69565217391304346</c:v>
                </c:pt>
                <c:pt idx="36">
                  <c:v>0.6470588235294118</c:v>
                </c:pt>
                <c:pt idx="37">
                  <c:v>0.52459016393442626</c:v>
                </c:pt>
                <c:pt idx="38">
                  <c:v>0.94029850746268662</c:v>
                </c:pt>
                <c:pt idx="39">
                  <c:v>0.93243243243243246</c:v>
                </c:pt>
                <c:pt idx="40">
                  <c:v>0.82954545454545459</c:v>
                </c:pt>
                <c:pt idx="41">
                  <c:v>1.1777777777777778</c:v>
                </c:pt>
                <c:pt idx="42">
                  <c:v>1.3775510204081634</c:v>
                </c:pt>
                <c:pt idx="43">
                  <c:v>1.3177570093457944</c:v>
                </c:pt>
                <c:pt idx="44">
                  <c:v>0.88235294117647056</c:v>
                </c:pt>
                <c:pt idx="45">
                  <c:v>1.536231884057971</c:v>
                </c:pt>
                <c:pt idx="46">
                  <c:v>1.71875</c:v>
                </c:pt>
                <c:pt idx="47">
                  <c:v>1.9493670886075949</c:v>
                </c:pt>
                <c:pt idx="48">
                  <c:v>1.9885057471264367</c:v>
                </c:pt>
                <c:pt idx="49">
                  <c:v>2.5346534653465347</c:v>
                </c:pt>
                <c:pt idx="50">
                  <c:v>2.1868131868131866</c:v>
                </c:pt>
                <c:pt idx="51">
                  <c:v>2.8</c:v>
                </c:pt>
                <c:pt idx="52">
                  <c:v>1.575</c:v>
                </c:pt>
                <c:pt idx="53">
                  <c:v>3</c:v>
                </c:pt>
                <c:pt idx="54">
                  <c:v>2.3818181818181818</c:v>
                </c:pt>
                <c:pt idx="55">
                  <c:v>1.2592592592592593</c:v>
                </c:pt>
                <c:pt idx="56">
                  <c:v>1.9202898550724639</c:v>
                </c:pt>
                <c:pt idx="57">
                  <c:v>1.9827586206896552</c:v>
                </c:pt>
                <c:pt idx="58">
                  <c:v>2.2916666666666665</c:v>
                </c:pt>
                <c:pt idx="59">
                  <c:v>2.4</c:v>
                </c:pt>
                <c:pt idx="60">
                  <c:v>1.3858267716535433</c:v>
                </c:pt>
                <c:pt idx="61">
                  <c:v>2.1969696969696968</c:v>
                </c:pt>
                <c:pt idx="62">
                  <c:v>1.9205357142857142</c:v>
                </c:pt>
                <c:pt idx="63">
                  <c:v>0.89282202556538837</c:v>
                </c:pt>
                <c:pt idx="64">
                  <c:v>1.832046332046332</c:v>
                </c:pt>
                <c:pt idx="65">
                  <c:v>1.9800479858568005</c:v>
                </c:pt>
                <c:pt idx="66">
                  <c:v>2.4360021786492365</c:v>
                </c:pt>
                <c:pt idx="67">
                  <c:v>2.8496794110662553</c:v>
                </c:pt>
                <c:pt idx="68">
                  <c:v>2.2911675741076833</c:v>
                </c:pt>
                <c:pt idx="69">
                  <c:v>2.4999999999999996</c:v>
                </c:pt>
                <c:pt idx="70">
                  <c:v>2.6286478057473825</c:v>
                </c:pt>
                <c:pt idx="71">
                  <c:v>3.0329880043620503</c:v>
                </c:pt>
                <c:pt idx="72">
                  <c:v>2.8133929225584295</c:v>
                </c:pt>
                <c:pt idx="73">
                  <c:v>2.8892455858747992</c:v>
                </c:pt>
                <c:pt idx="74">
                  <c:v>2.3466795693722022</c:v>
                </c:pt>
                <c:pt idx="75">
                  <c:v>3.7543356207111667</c:v>
                </c:pt>
                <c:pt idx="76">
                  <c:v>3.5083588415352014</c:v>
                </c:pt>
                <c:pt idx="77">
                  <c:v>3.2894736842105261</c:v>
                </c:pt>
                <c:pt idx="78">
                  <c:v>3.5477239353891337</c:v>
                </c:pt>
                <c:pt idx="79">
                  <c:v>3.542088978982183</c:v>
                </c:pt>
                <c:pt idx="80">
                  <c:v>3.9919386662156828</c:v>
                </c:pt>
                <c:pt idx="81">
                  <c:v>3.3595972860582184</c:v>
                </c:pt>
                <c:pt idx="82">
                  <c:v>3.5420168067226889</c:v>
                </c:pt>
                <c:pt idx="83">
                  <c:v>2.6144286147317368</c:v>
                </c:pt>
                <c:pt idx="84">
                  <c:v>4.14990472157527</c:v>
                </c:pt>
                <c:pt idx="85">
                  <c:v>3.5258101974031457</c:v>
                </c:pt>
                <c:pt idx="86">
                  <c:v>2.9900990099009901</c:v>
                </c:pt>
                <c:pt idx="87">
                  <c:v>3.503717472118959</c:v>
                </c:pt>
                <c:pt idx="88">
                  <c:v>3.6966236345580934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12-48F4-9468-E0AF6F562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82112"/>
        <c:axId val="85492096"/>
      </c:lineChart>
      <c:catAx>
        <c:axId val="8548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5492096"/>
        <c:crosses val="autoZero"/>
        <c:auto val="1"/>
        <c:lblAlgn val="ctr"/>
        <c:lblOffset val="100"/>
        <c:noMultiLvlLbl val="0"/>
      </c:catAx>
      <c:valAx>
        <c:axId val="85492096"/>
        <c:scaling>
          <c:orientation val="minMax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85482112"/>
        <c:crosses val="autoZero"/>
        <c:crossBetween val="between"/>
        <c:majorUnit val="0.5"/>
        <c:minorUnit val="0.5"/>
      </c:valAx>
    </c:plotArea>
    <c:legend>
      <c:legendPos val="r"/>
      <c:layout>
        <c:manualLayout>
          <c:xMode val="edge"/>
          <c:yMode val="edge"/>
          <c:x val="8.1334621430738489E-3"/>
          <c:y val="0.10266176519692206"/>
          <c:w val="0.58468148390478836"/>
          <c:h val="8.1482858294694135E-2"/>
        </c:manualLayout>
      </c:layout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1658276322017E-2"/>
          <c:y val="9.2095472440944903E-2"/>
          <c:w val="0.94042513664891558"/>
          <c:h val="0.79244049699756625"/>
        </c:manualLayout>
      </c:layout>
      <c:lineChart>
        <c:grouping val="standard"/>
        <c:varyColors val="0"/>
        <c:ser>
          <c:idx val="2"/>
          <c:order val="0"/>
          <c:tx>
            <c:v>Groundnuts</c:v>
          </c:tx>
          <c:spPr>
            <a:ln>
              <a:solidFill>
                <a:srgbClr val="1C324C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yield'!$P$31:$P$120</c:f>
              <c:numCache>
                <c:formatCode>0.00</c:formatCode>
                <c:ptCount val="89"/>
                <c:pt idx="0">
                  <c:v>0.40833333333333333</c:v>
                </c:pt>
                <c:pt idx="1">
                  <c:v>0.29583333333333334</c:v>
                </c:pt>
                <c:pt idx="2">
                  <c:v>0.41249999999999998</c:v>
                </c:pt>
                <c:pt idx="3">
                  <c:v>0.29166666666666669</c:v>
                </c:pt>
                <c:pt idx="4">
                  <c:v>0.25769230769230766</c:v>
                </c:pt>
                <c:pt idx="5">
                  <c:v>0.15769230769230769</c:v>
                </c:pt>
                <c:pt idx="6">
                  <c:v>0.32692307692307693</c:v>
                </c:pt>
                <c:pt idx="7">
                  <c:v>0.31153846153846154</c:v>
                </c:pt>
                <c:pt idx="8">
                  <c:v>0.18076923076923077</c:v>
                </c:pt>
                <c:pt idx="9">
                  <c:v>0.15660377358490565</c:v>
                </c:pt>
                <c:pt idx="10">
                  <c:v>0.39622641509433965</c:v>
                </c:pt>
                <c:pt idx="11">
                  <c:v>0.37910447761194027</c:v>
                </c:pt>
                <c:pt idx="12">
                  <c:v>0.26284153005464483</c:v>
                </c:pt>
                <c:pt idx="13">
                  <c:v>0.44379562043795623</c:v>
                </c:pt>
                <c:pt idx="14">
                  <c:v>0.4624203821656051</c:v>
                </c:pt>
                <c:pt idx="15">
                  <c:v>0.40649999999999997</c:v>
                </c:pt>
                <c:pt idx="16">
                  <c:v>0.60248447204968947</c:v>
                </c:pt>
                <c:pt idx="17">
                  <c:v>0.69145728643216076</c:v>
                </c:pt>
                <c:pt idx="18">
                  <c:v>0.52226562499999996</c:v>
                </c:pt>
                <c:pt idx="19">
                  <c:v>0.64406779661016944</c:v>
                </c:pt>
                <c:pt idx="20">
                  <c:v>0.44483985765124556</c:v>
                </c:pt>
                <c:pt idx="21">
                  <c:v>0.52127659574468088</c:v>
                </c:pt>
                <c:pt idx="22">
                  <c:v>0.50583657587548636</c:v>
                </c:pt>
                <c:pt idx="23">
                  <c:v>0.53584905660377358</c:v>
                </c:pt>
                <c:pt idx="24">
                  <c:v>0.58823529411764708</c:v>
                </c:pt>
                <c:pt idx="25">
                  <c:v>0.50996015936254979</c:v>
                </c:pt>
                <c:pt idx="26">
                  <c:v>0.56965944272445823</c:v>
                </c:pt>
                <c:pt idx="27">
                  <c:v>0.42318840579710143</c:v>
                </c:pt>
                <c:pt idx="28">
                  <c:v>0.5390625</c:v>
                </c:pt>
                <c:pt idx="29">
                  <c:v>0.55859375</c:v>
                </c:pt>
                <c:pt idx="30">
                  <c:v>1.0959409594095941</c:v>
                </c:pt>
                <c:pt idx="31">
                  <c:v>0.49390243902439024</c:v>
                </c:pt>
                <c:pt idx="32">
                  <c:v>0.71847507331378302</c:v>
                </c:pt>
                <c:pt idx="33">
                  <c:v>0.55470737913486001</c:v>
                </c:pt>
                <c:pt idx="34">
                  <c:v>0.71849865951742631</c:v>
                </c:pt>
                <c:pt idx="35">
                  <c:v>0.81739130434782614</c:v>
                </c:pt>
                <c:pt idx="36">
                  <c:v>0.57446808510638303</c:v>
                </c:pt>
                <c:pt idx="37">
                  <c:v>1.054945054945055</c:v>
                </c:pt>
                <c:pt idx="38">
                  <c:v>0.72131147540983609</c:v>
                </c:pt>
                <c:pt idx="39">
                  <c:v>0.543010752688172</c:v>
                </c:pt>
                <c:pt idx="40">
                  <c:v>0.88648648648648654</c:v>
                </c:pt>
                <c:pt idx="41">
                  <c:v>0.95132743362831862</c:v>
                </c:pt>
                <c:pt idx="42">
                  <c:v>0.46258503401360546</c:v>
                </c:pt>
                <c:pt idx="43">
                  <c:v>0.71875</c:v>
                </c:pt>
                <c:pt idx="44">
                  <c:v>0.72875816993464049</c:v>
                </c:pt>
                <c:pt idx="45">
                  <c:v>0.34285714285714286</c:v>
                </c:pt>
                <c:pt idx="46">
                  <c:v>0.26808510638297872</c:v>
                </c:pt>
                <c:pt idx="47">
                  <c:v>0.21138211382113822</c:v>
                </c:pt>
                <c:pt idx="48">
                  <c:v>0.5864978902953587</c:v>
                </c:pt>
                <c:pt idx="49">
                  <c:v>0.35169491525423729</c:v>
                </c:pt>
                <c:pt idx="50">
                  <c:v>0.47668393782383417</c:v>
                </c:pt>
                <c:pt idx="51">
                  <c:v>0.75757575757575757</c:v>
                </c:pt>
                <c:pt idx="52">
                  <c:v>0.7078651685393258</c:v>
                </c:pt>
                <c:pt idx="53">
                  <c:v>0.82075471698113212</c:v>
                </c:pt>
                <c:pt idx="54">
                  <c:v>0.84615384615384615</c:v>
                </c:pt>
                <c:pt idx="55">
                  <c:v>0.36326530612244901</c:v>
                </c:pt>
                <c:pt idx="56">
                  <c:v>0.51010101010101006</c:v>
                </c:pt>
                <c:pt idx="57">
                  <c:v>0.8666666666666667</c:v>
                </c:pt>
                <c:pt idx="58">
                  <c:v>0.64227642276422769</c:v>
                </c:pt>
                <c:pt idx="59">
                  <c:v>1.0740740740740742</c:v>
                </c:pt>
                <c:pt idx="60">
                  <c:v>1.2315789473684211</c:v>
                </c:pt>
                <c:pt idx="61">
                  <c:v>1.1025380710659898</c:v>
                </c:pt>
                <c:pt idx="62">
                  <c:v>1.0391327340031729</c:v>
                </c:pt>
                <c:pt idx="63">
                  <c:v>1.3746973365617434</c:v>
                </c:pt>
                <c:pt idx="64">
                  <c:v>1.1124962178517397</c:v>
                </c:pt>
                <c:pt idx="65">
                  <c:v>1.2763912489379778</c:v>
                </c:pt>
                <c:pt idx="66">
                  <c:v>1.2037111334002004</c:v>
                </c:pt>
                <c:pt idx="67">
                  <c:v>1.6083916083916083</c:v>
                </c:pt>
                <c:pt idx="68">
                  <c:v>1.6</c:v>
                </c:pt>
                <c:pt idx="69">
                  <c:v>1.5242018537590114</c:v>
                </c:pt>
                <c:pt idx="70">
                  <c:v>1.4226146676477804</c:v>
                </c:pt>
                <c:pt idx="71">
                  <c:v>1.6383763837638381</c:v>
                </c:pt>
                <c:pt idx="72">
                  <c:v>1.8240146654445464</c:v>
                </c:pt>
                <c:pt idx="73">
                  <c:v>1.5317667536988686</c:v>
                </c:pt>
                <c:pt idx="74">
                  <c:v>1.1650045330915684</c:v>
                </c:pt>
                <c:pt idx="75">
                  <c:v>1.4453245324532453</c:v>
                </c:pt>
                <c:pt idx="76">
                  <c:v>0.88486140724946694</c:v>
                </c:pt>
                <c:pt idx="77">
                  <c:v>1.4292565947242206</c:v>
                </c:pt>
                <c:pt idx="78">
                  <c:v>1.0741379310344827</c:v>
                </c:pt>
                <c:pt idx="79">
                  <c:v>0.78230088495575223</c:v>
                </c:pt>
                <c:pt idx="80">
                  <c:v>1.64375</c:v>
                </c:pt>
                <c:pt idx="81">
                  <c:v>1.0124333925399644</c:v>
                </c:pt>
                <c:pt idx="82">
                  <c:v>0.96758104738154616</c:v>
                </c:pt>
                <c:pt idx="83">
                  <c:v>1.3354666666666666</c:v>
                </c:pt>
                <c:pt idx="84">
                  <c:v>1.6679636835278859</c:v>
                </c:pt>
                <c:pt idx="85">
                  <c:v>1.1175115207373272</c:v>
                </c:pt>
                <c:pt idx="86">
                  <c:v>1.6932907348242812</c:v>
                </c:pt>
                <c:pt idx="87">
                  <c:v>1.2621359223300972</c:v>
                </c:pt>
                <c:pt idx="88">
                  <c:v>1.3196883116883118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4-495B-98B1-55663E2B387E}"/>
            </c:ext>
          </c:extLst>
        </c:ser>
        <c:ser>
          <c:idx val="3"/>
          <c:order val="1"/>
          <c:tx>
            <c:v>Sunflowerseed</c:v>
          </c:tx>
          <c:spPr>
            <a:ln>
              <a:solidFill>
                <a:srgbClr val="9900FF"/>
              </a:solidFill>
              <a:prstDash val="sysDot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yield'!$S$31:$S$120</c:f>
              <c:numCache>
                <c:formatCode>0.00</c:formatCode>
                <c:ptCount val="89"/>
                <c:pt idx="0">
                  <c:v>0.38750000000000001</c:v>
                </c:pt>
                <c:pt idx="1">
                  <c:v>0.38750000000000001</c:v>
                </c:pt>
                <c:pt idx="2">
                  <c:v>0.38750000000000001</c:v>
                </c:pt>
                <c:pt idx="3">
                  <c:v>0.38750000000000001</c:v>
                </c:pt>
                <c:pt idx="4">
                  <c:v>0.34285714285714286</c:v>
                </c:pt>
                <c:pt idx="5">
                  <c:v>0.34285714285714286</c:v>
                </c:pt>
                <c:pt idx="6">
                  <c:v>0.34285714285714286</c:v>
                </c:pt>
                <c:pt idx="7">
                  <c:v>0.34285714285714286</c:v>
                </c:pt>
                <c:pt idx="8">
                  <c:v>0.34285714285714286</c:v>
                </c:pt>
                <c:pt idx="9">
                  <c:v>0.31641791044776119</c:v>
                </c:pt>
                <c:pt idx="10">
                  <c:v>0.31641791044776119</c:v>
                </c:pt>
                <c:pt idx="11">
                  <c:v>0.36470588235294116</c:v>
                </c:pt>
                <c:pt idx="12">
                  <c:v>0.23962264150943396</c:v>
                </c:pt>
                <c:pt idx="13">
                  <c:v>0.33333333333333331</c:v>
                </c:pt>
                <c:pt idx="14">
                  <c:v>0.37868852459016394</c:v>
                </c:pt>
                <c:pt idx="15">
                  <c:v>0.25904255319148939</c:v>
                </c:pt>
                <c:pt idx="16">
                  <c:v>0.49099999999999999</c:v>
                </c:pt>
                <c:pt idx="17">
                  <c:v>0.51818181818181819</c:v>
                </c:pt>
                <c:pt idx="18">
                  <c:v>0.52079207920792081</c:v>
                </c:pt>
                <c:pt idx="19">
                  <c:v>0.59813084112149528</c:v>
                </c:pt>
                <c:pt idx="20">
                  <c:v>0.56818181818181823</c:v>
                </c:pt>
                <c:pt idx="21">
                  <c:v>0.51111111111111107</c:v>
                </c:pt>
                <c:pt idx="22">
                  <c:v>0.52061855670103097</c:v>
                </c:pt>
                <c:pt idx="23">
                  <c:v>0.52906976744186052</c:v>
                </c:pt>
                <c:pt idx="24">
                  <c:v>0.59162303664921467</c:v>
                </c:pt>
                <c:pt idx="25">
                  <c:v>0.64516129032258063</c:v>
                </c:pt>
                <c:pt idx="26">
                  <c:v>0.57954545454545459</c:v>
                </c:pt>
                <c:pt idx="27">
                  <c:v>0.51552795031055898</c:v>
                </c:pt>
                <c:pt idx="28">
                  <c:v>0.55319148936170215</c:v>
                </c:pt>
                <c:pt idx="29">
                  <c:v>0.6</c:v>
                </c:pt>
                <c:pt idx="30">
                  <c:v>0.75862068965517238</c:v>
                </c:pt>
                <c:pt idx="31">
                  <c:v>0.53125</c:v>
                </c:pt>
                <c:pt idx="32">
                  <c:v>0.5636363636363636</c:v>
                </c:pt>
                <c:pt idx="33">
                  <c:v>0.5376344086021505</c:v>
                </c:pt>
                <c:pt idx="34">
                  <c:v>0.74594594594594599</c:v>
                </c:pt>
                <c:pt idx="35">
                  <c:v>0.81770833333333337</c:v>
                </c:pt>
                <c:pt idx="36">
                  <c:v>0.7106741573033708</c:v>
                </c:pt>
                <c:pt idx="37">
                  <c:v>1.0912863070539418</c:v>
                </c:pt>
                <c:pt idx="38">
                  <c:v>0.92468619246861927</c:v>
                </c:pt>
                <c:pt idx="39">
                  <c:v>0.94425087108013939</c:v>
                </c:pt>
                <c:pt idx="40">
                  <c:v>1.2301790281329923</c:v>
                </c:pt>
                <c:pt idx="41">
                  <c:v>0.82998171846435098</c:v>
                </c:pt>
                <c:pt idx="42">
                  <c:v>0.84677419354838712</c:v>
                </c:pt>
                <c:pt idx="43">
                  <c:v>1.1365187713310581</c:v>
                </c:pt>
                <c:pt idx="44">
                  <c:v>1.6012084592145015</c:v>
                </c:pt>
                <c:pt idx="45">
                  <c:v>0.96666666666666667</c:v>
                </c:pt>
                <c:pt idx="46">
                  <c:v>0.70322580645161292</c:v>
                </c:pt>
                <c:pt idx="47">
                  <c:v>0.54227405247813409</c:v>
                </c:pt>
                <c:pt idx="48">
                  <c:v>0.77460317460317463</c:v>
                </c:pt>
                <c:pt idx="49">
                  <c:v>0.85015290519877673</c:v>
                </c:pt>
                <c:pt idx="50">
                  <c:v>0.97715736040609136</c:v>
                </c:pt>
                <c:pt idx="51">
                  <c:v>0.92016806722689071</c:v>
                </c:pt>
                <c:pt idx="52">
                  <c:v>1.0183486238532109</c:v>
                </c:pt>
                <c:pt idx="53">
                  <c:v>1.1693693693693694</c:v>
                </c:pt>
                <c:pt idx="54">
                  <c:v>1</c:v>
                </c:pt>
                <c:pt idx="55">
                  <c:v>0.38607594936708861</c:v>
                </c:pt>
                <c:pt idx="56">
                  <c:v>0.65420560747663548</c:v>
                </c:pt>
                <c:pt idx="57">
                  <c:v>0.89051094890510951</c:v>
                </c:pt>
                <c:pt idx="58">
                  <c:v>0.93576388888888884</c:v>
                </c:pt>
                <c:pt idx="59">
                  <c:v>1.2894736842105263</c:v>
                </c:pt>
                <c:pt idx="60">
                  <c:v>1.0086206896551724</c:v>
                </c:pt>
                <c:pt idx="61">
                  <c:v>1.0999354207436398</c:v>
                </c:pt>
                <c:pt idx="62">
                  <c:v>1.3393719806763285</c:v>
                </c:pt>
                <c:pt idx="63">
                  <c:v>1.3387788570707708</c:v>
                </c:pt>
                <c:pt idx="64">
                  <c:v>1.2235501586175832</c:v>
                </c:pt>
                <c:pt idx="65">
                  <c:v>1.3914248475678268</c:v>
                </c:pt>
                <c:pt idx="66">
                  <c:v>0.9434256122727096</c:v>
                </c:pt>
                <c:pt idx="67">
                  <c:v>1.2226415094339622</c:v>
                </c:pt>
                <c:pt idx="68">
                  <c:v>1.3478260869565217</c:v>
                </c:pt>
                <c:pt idx="69">
                  <c:v>1.100575685743312</c:v>
                </c:pt>
                <c:pt idx="70">
                  <c:v>0.94831673779042203</c:v>
                </c:pt>
                <c:pt idx="71">
                  <c:v>1.5452773347510189</c:v>
                </c:pt>
                <c:pt idx="72">
                  <c:v>1.2598301352626613</c:v>
                </c:pt>
                <c:pt idx="73">
                  <c:v>1.2320844857933113</c:v>
                </c:pt>
                <c:pt idx="74">
                  <c:v>1.3381048700793527</c:v>
                </c:pt>
                <c:pt idx="75">
                  <c:v>1.1514282563141061</c:v>
                </c:pt>
                <c:pt idx="76">
                  <c:v>1.1036259163859719</c:v>
                </c:pt>
                <c:pt idx="77">
                  <c:v>1.3890975874446949</c:v>
                </c:pt>
                <c:pt idx="78">
                  <c:v>1.1510416666666667</c:v>
                </c:pt>
                <c:pt idx="79">
                  <c:v>1.0508002783576895</c:v>
                </c:pt>
                <c:pt idx="80">
                  <c:v>1.3747542272906017</c:v>
                </c:pt>
                <c:pt idx="81">
                  <c:v>1.4330839567747298</c:v>
                </c:pt>
                <c:pt idx="82">
                  <c:v>1.3156107499757446</c:v>
                </c:pt>
                <c:pt idx="83">
                  <c:v>1.5760543673795722</c:v>
                </c:pt>
                <c:pt idx="84">
                  <c:v>1.4190037672666387</c:v>
                </c:pt>
                <c:pt idx="85">
                  <c:v>1.2606977784404354</c:v>
                </c:pt>
                <c:pt idx="86">
                  <c:v>1.2956631275868273</c:v>
                </c:pt>
                <c:pt idx="87">
                  <c:v>1.1947069943289226</c:v>
                </c:pt>
                <c:pt idx="88">
                  <c:v>1.3096994781356848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4-495B-98B1-55663E2B387E}"/>
            </c:ext>
          </c:extLst>
        </c:ser>
        <c:ser>
          <c:idx val="6"/>
          <c:order val="2"/>
          <c:tx>
            <c:v>Soybeans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yield'!$Y$31:$Y$120</c:f>
              <c:numCache>
                <c:formatCode>0.00</c:formatCode>
                <c:ptCount val="89"/>
                <c:pt idx="9">
                  <c:v>0.25</c:v>
                </c:pt>
                <c:pt idx="10">
                  <c:v>0.25</c:v>
                </c:pt>
                <c:pt idx="11">
                  <c:v>0.36</c:v>
                </c:pt>
                <c:pt idx="12">
                  <c:v>0.26</c:v>
                </c:pt>
                <c:pt idx="13">
                  <c:v>0.21428571428571427</c:v>
                </c:pt>
                <c:pt idx="14">
                  <c:v>0.3125</c:v>
                </c:pt>
                <c:pt idx="15">
                  <c:v>0.3</c:v>
                </c:pt>
                <c:pt idx="16">
                  <c:v>0.25714285714285712</c:v>
                </c:pt>
                <c:pt idx="17">
                  <c:v>0.25714285714285712</c:v>
                </c:pt>
                <c:pt idx="18">
                  <c:v>0.22857142857142856</c:v>
                </c:pt>
                <c:pt idx="19">
                  <c:v>0.22857142857142856</c:v>
                </c:pt>
                <c:pt idx="20">
                  <c:v>0.22857142857142856</c:v>
                </c:pt>
                <c:pt idx="21">
                  <c:v>0.24444444444444444</c:v>
                </c:pt>
                <c:pt idx="22">
                  <c:v>0.32500000000000001</c:v>
                </c:pt>
                <c:pt idx="23">
                  <c:v>0.23333333333333334</c:v>
                </c:pt>
                <c:pt idx="34">
                  <c:v>0.41428571428571431</c:v>
                </c:pt>
                <c:pt idx="35">
                  <c:v>0.25</c:v>
                </c:pt>
                <c:pt idx="36">
                  <c:v>0.51111111111111107</c:v>
                </c:pt>
                <c:pt idx="37">
                  <c:v>1.6461538461538461</c:v>
                </c:pt>
                <c:pt idx="38">
                  <c:v>0.9458333333333333</c:v>
                </c:pt>
                <c:pt idx="39">
                  <c:v>0.8136363636363636</c:v>
                </c:pt>
                <c:pt idx="40">
                  <c:v>1.1879999999999999</c:v>
                </c:pt>
                <c:pt idx="41">
                  <c:v>1.6040000000000001</c:v>
                </c:pt>
                <c:pt idx="42">
                  <c:v>1.0153846153846153</c:v>
                </c:pt>
                <c:pt idx="43">
                  <c:v>1.425</c:v>
                </c:pt>
                <c:pt idx="44">
                  <c:v>1.2545454545454546</c:v>
                </c:pt>
                <c:pt idx="45">
                  <c:v>0.97272727272727277</c:v>
                </c:pt>
                <c:pt idx="46">
                  <c:v>0.95666666666666667</c:v>
                </c:pt>
                <c:pt idx="47">
                  <c:v>1.1114285714285714</c:v>
                </c:pt>
                <c:pt idx="48">
                  <c:v>1.7347826086956522</c:v>
                </c:pt>
                <c:pt idx="49">
                  <c:v>1.2633333333333334</c:v>
                </c:pt>
                <c:pt idx="50">
                  <c:v>1.0575757575757576</c:v>
                </c:pt>
                <c:pt idx="51">
                  <c:v>1.6325000000000001</c:v>
                </c:pt>
                <c:pt idx="52">
                  <c:v>1.7863636363636364</c:v>
                </c:pt>
                <c:pt idx="53">
                  <c:v>1.937704918032787</c:v>
                </c:pt>
                <c:pt idx="54">
                  <c:v>1.554022988505747</c:v>
                </c:pt>
                <c:pt idx="55">
                  <c:v>0.75783132530120478</c:v>
                </c:pt>
                <c:pt idx="56">
                  <c:v>1.491304347826087</c:v>
                </c:pt>
                <c:pt idx="57">
                  <c:v>1.230909090909091</c:v>
                </c:pt>
                <c:pt idx="58">
                  <c:v>0.9</c:v>
                </c:pt>
                <c:pt idx="59">
                  <c:v>1.1764705882352942</c:v>
                </c:pt>
                <c:pt idx="60">
                  <c:v>1.3793103448275863</c:v>
                </c:pt>
                <c:pt idx="61">
                  <c:v>1.7200000000000002</c:v>
                </c:pt>
                <c:pt idx="62">
                  <c:v>1.524904214559387</c:v>
                </c:pt>
                <c:pt idx="63">
                  <c:v>1.5856701140846572</c:v>
                </c:pt>
                <c:pt idx="64">
                  <c:v>1.5632128214685055</c:v>
                </c:pt>
                <c:pt idx="65">
                  <c:v>1.6302698348771647</c:v>
                </c:pt>
                <c:pt idx="66">
                  <c:v>1.3634275441925496</c:v>
                </c:pt>
                <c:pt idx="67">
                  <c:v>1.6296296296296298</c:v>
                </c:pt>
                <c:pt idx="68">
                  <c:v>1.8166666666666667</c:v>
                </c:pt>
                <c:pt idx="69">
                  <c:v>1.7624807748264539</c:v>
                </c:pt>
                <c:pt idx="70">
                  <c:v>1.1202185792349726</c:v>
                </c:pt>
                <c:pt idx="71">
                  <c:v>1.7049576783555018</c:v>
                </c:pt>
                <c:pt idx="72">
                  <c:v>2.170347003154574</c:v>
                </c:pt>
                <c:pt idx="73">
                  <c:v>1.8173061486594955</c:v>
                </c:pt>
                <c:pt idx="74">
                  <c:v>1.6985645933014355</c:v>
                </c:pt>
                <c:pt idx="75">
                  <c:v>1.3771186440677967</c:v>
                </c:pt>
                <c:pt idx="76">
                  <c:v>1.5188770571151984</c:v>
                </c:pt>
                <c:pt idx="77">
                  <c:v>1.8850666136408829</c:v>
                </c:pt>
                <c:pt idx="78">
                  <c:v>1.5568165284446385</c:v>
                </c:pt>
                <c:pt idx="79">
                  <c:v>1.475735879077168</c:v>
                </c:pt>
                <c:pt idx="80">
                  <c:v>2.2928826552835613</c:v>
                </c:pt>
                <c:pt idx="81">
                  <c:v>1.9563008130081301</c:v>
                </c:pt>
                <c:pt idx="82">
                  <c:v>1.6021149897330595</c:v>
                </c:pt>
                <c:pt idx="83">
                  <c:v>1.7666666666666666</c:v>
                </c:pt>
                <c:pt idx="84">
                  <c:v>2.2935557973642848</c:v>
                </c:pt>
                <c:pt idx="85">
                  <c:v>2.4100291797254942</c:v>
                </c:pt>
                <c:pt idx="86">
                  <c:v>2.4122616041104239</c:v>
                </c:pt>
                <c:pt idx="87">
                  <c:v>1.6062581486310299</c:v>
                </c:pt>
                <c:pt idx="88">
                  <c:v>2.0251737619461339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4-495B-98B1-55663E2B387E}"/>
            </c:ext>
          </c:extLst>
        </c:ser>
        <c:ser>
          <c:idx val="0"/>
          <c:order val="3"/>
          <c:tx>
            <c:v>Canola</c:v>
          </c:tx>
          <c:spPr>
            <a:ln>
              <a:solidFill>
                <a:srgbClr val="7030A0"/>
              </a:solidFill>
              <a:prstDash val="sysDash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yield'!$AE$31:$AE$120</c:f>
              <c:numCache>
                <c:formatCode>0.00</c:formatCode>
                <c:ptCount val="89"/>
                <c:pt idx="62">
                  <c:v>1.2352941176470589</c:v>
                </c:pt>
                <c:pt idx="63">
                  <c:v>0.92</c:v>
                </c:pt>
                <c:pt idx="64">
                  <c:v>1.0602768346826847</c:v>
                </c:pt>
                <c:pt idx="65">
                  <c:v>0.95370370370370372</c:v>
                </c:pt>
                <c:pt idx="66">
                  <c:v>1.1507575757575759</c:v>
                </c:pt>
                <c:pt idx="67">
                  <c:v>0.92239819004524892</c:v>
                </c:pt>
                <c:pt idx="68">
                  <c:v>0.7231638418079096</c:v>
                </c:pt>
                <c:pt idx="69">
                  <c:v>1.099502487562189</c:v>
                </c:pt>
                <c:pt idx="70">
                  <c:v>1.0965417867435159</c:v>
                </c:pt>
                <c:pt idx="71">
                  <c:v>1.1490963855421688</c:v>
                </c:pt>
                <c:pt idx="72">
                  <c:v>0.90588235294117647</c:v>
                </c:pt>
                <c:pt idx="73">
                  <c:v>1.1508841985168283</c:v>
                </c:pt>
                <c:pt idx="74">
                  <c:v>1.0597357840321655</c:v>
                </c:pt>
                <c:pt idx="75">
                  <c:v>1.3514134681682373</c:v>
                </c:pt>
                <c:pt idx="76">
                  <c:v>1.7913832199546484</c:v>
                </c:pt>
                <c:pt idx="77">
                  <c:v>1.5519988914293632</c:v>
                </c:pt>
                <c:pt idx="78">
                  <c:v>1.2736842105263158</c:v>
                </c:pt>
                <c:pt idx="79">
                  <c:v>1.1915438821268418</c:v>
                </c:pt>
                <c:pt idx="80">
                  <c:v>1.5424164524421593</c:v>
                </c:pt>
                <c:pt idx="81">
                  <c:v>1.1130952380952381</c:v>
                </c:pt>
                <c:pt idx="82">
                  <c:v>1.3571428571428572</c:v>
                </c:pt>
                <c:pt idx="83">
                  <c:v>1.2837837837837838</c:v>
                </c:pt>
                <c:pt idx="84">
                  <c:v>2.2288181327576901</c:v>
                </c:pt>
                <c:pt idx="85">
                  <c:v>1.9810000000000001</c:v>
                </c:pt>
                <c:pt idx="86">
                  <c:v>1.7002671848433326</c:v>
                </c:pt>
                <c:pt idx="87">
                  <c:v>1.8010670731707317</c:v>
                </c:pt>
                <c:pt idx="88">
                  <c:v>1.7520361990950226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64-495B-98B1-55663E2B3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95712"/>
        <c:axId val="85401600"/>
      </c:lineChart>
      <c:catAx>
        <c:axId val="8539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5401600"/>
        <c:crosses val="autoZero"/>
        <c:auto val="1"/>
        <c:lblAlgn val="ctr"/>
        <c:lblOffset val="100"/>
        <c:noMultiLvlLbl val="0"/>
      </c:catAx>
      <c:valAx>
        <c:axId val="85401600"/>
        <c:scaling>
          <c:orientation val="minMax"/>
          <c:max val="2.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85395712"/>
        <c:crosses val="autoZero"/>
        <c:crossBetween val="between"/>
        <c:minorUnit val="0.5"/>
      </c:valAx>
    </c:plotArea>
    <c:legend>
      <c:legendPos val="r"/>
      <c:layout>
        <c:manualLayout>
          <c:xMode val="edge"/>
          <c:yMode val="edge"/>
          <c:x val="5.9848874909788123E-2"/>
          <c:y val="9.8325787401574799E-2"/>
          <c:w val="0.18674461690920646"/>
          <c:h val="0.20360211302701087"/>
        </c:manualLayout>
      </c:layout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D9F79A-4212-4D23-B7DF-C555C51CB179}">
  <sheetPr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77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0.22885</cdr:x>
      <cdr:y>0.00578</cdr:y>
    </cdr:from>
    <cdr:to>
      <cdr:x>0.77143</cdr:x>
      <cdr:y>0.10064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125974" y="35278"/>
          <a:ext cx="5040468" cy="578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Production: Commercial Agric. - Wheat</a:t>
          </a:r>
        </a:p>
        <a:p xmlns:a="http://schemas.openxmlformats.org/drawingml/2006/main">
          <a:pPr algn="ctr"/>
          <a:r>
            <a:rPr lang="en-ZA" sz="1100"/>
            <a:t>(Ton)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0.20559</cdr:x>
      <cdr:y>0</cdr:y>
    </cdr:from>
    <cdr:to>
      <cdr:x>0.82946</cdr:x>
      <cdr:y>0.09486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783191" y="0"/>
          <a:ext cx="5410985" cy="597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Production: Commercial Agric. - Grains &amp; Oilseeds</a:t>
          </a:r>
        </a:p>
        <a:p xmlns:a="http://schemas.openxmlformats.org/drawingml/2006/main">
          <a:pPr algn="ctr"/>
          <a:r>
            <a:rPr lang="en-ZA" sz="1100"/>
            <a:t>(Ton)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0.30721</cdr:x>
      <cdr:y>0.00016</cdr:y>
    </cdr:from>
    <cdr:to>
      <cdr:x>0.69219</cdr:x>
      <cdr:y>0.09535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57537" y="988"/>
          <a:ext cx="3580920" cy="578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Yield: Commercial Agric. - Maize</a:t>
          </a:r>
        </a:p>
        <a:p xmlns:a="http://schemas.openxmlformats.org/drawingml/2006/main">
          <a:pPr algn="ctr"/>
          <a:r>
            <a:rPr lang="en-ZA" sz="1100"/>
            <a:t>(Ton/ha)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0.30721</cdr:x>
      <cdr:y>0.00418</cdr:y>
    </cdr:from>
    <cdr:to>
      <cdr:x>0.69219</cdr:x>
      <cdr:y>0.09937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57500" y="25400"/>
          <a:ext cx="3580918" cy="578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Yield: Commercial Agric. - Grains</a:t>
          </a:r>
        </a:p>
        <a:p xmlns:a="http://schemas.openxmlformats.org/drawingml/2006/main">
          <a:pPr algn="ctr"/>
          <a:r>
            <a:rPr lang="en-ZA" sz="1100"/>
            <a:t>(Ton/ha)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0.28971</cdr:x>
      <cdr:y>0.00417</cdr:y>
    </cdr:from>
    <cdr:to>
      <cdr:x>0.74289</cdr:x>
      <cdr:y>0.0991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12775" y="26261"/>
          <a:ext cx="3930607" cy="59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Yield: Commercial Agric. - Oilseeds </a:t>
          </a:r>
        </a:p>
        <a:p xmlns:a="http://schemas.openxmlformats.org/drawingml/2006/main">
          <a:pPr algn="ctr"/>
          <a:r>
            <a:rPr lang="en-ZA" sz="1100"/>
            <a:t>(Ton/ha)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77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0D2300-9D55-A68F-1C52-628809D6E8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0.24286</cdr:x>
      <cdr:y>0</cdr:y>
    </cdr:from>
    <cdr:to>
      <cdr:x>0.77533</cdr:x>
      <cdr:y>0.09487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54658" y="0"/>
          <a:ext cx="4943377" cy="577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ZA" sz="1800" b="1"/>
            <a:t>Area: Commercial Agric.</a:t>
          </a:r>
          <a:r>
            <a:rPr lang="en-ZA" sz="1800" b="1" baseline="0"/>
            <a:t> - </a:t>
          </a:r>
          <a:r>
            <a:rPr lang="en-ZA" sz="1800" b="1"/>
            <a:t> Maize</a:t>
          </a:r>
        </a:p>
        <a:p xmlns:a="http://schemas.openxmlformats.org/drawingml/2006/main">
          <a:pPr algn="ctr"/>
          <a:r>
            <a:rPr lang="en-ZA" sz="1100"/>
            <a:t>(Ha)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0.2365</cdr:x>
      <cdr:y>0.00299</cdr:y>
    </cdr:from>
    <cdr:to>
      <cdr:x>0.76897</cdr:x>
      <cdr:y>0.05821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4735" y="18143"/>
          <a:ext cx="4941359" cy="335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ZA" sz="1800" b="1"/>
            <a:t>Wheat area, production and yield</a:t>
          </a:r>
        </a:p>
        <a:p xmlns:a="http://schemas.openxmlformats.org/drawingml/2006/main">
          <a:pPr algn="ctr"/>
          <a:endParaRPr lang="en-ZA" sz="1100"/>
        </a:p>
      </cdr:txBody>
    </cdr:sp>
  </cdr:relSizeAnchor>
  <cdr:relSizeAnchor xmlns:cdr="http://schemas.openxmlformats.org/drawingml/2006/chartDrawing">
    <cdr:from>
      <cdr:x>0.00684</cdr:x>
      <cdr:y>0.05672</cdr:y>
    </cdr:from>
    <cdr:to>
      <cdr:x>0.06354</cdr:x>
      <cdr:y>0.10299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A871138-BB03-EABF-7C1A-3665C598B91B}"/>
            </a:ext>
          </a:extLst>
        </cdr:cNvPr>
        <cdr:cNvSpPr txBox="1"/>
      </cdr:nvSpPr>
      <cdr:spPr>
        <a:xfrm xmlns:a="http://schemas.openxmlformats.org/drawingml/2006/main">
          <a:off x="63500" y="344714"/>
          <a:ext cx="526143" cy="281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Tons</a:t>
          </a:r>
        </a:p>
      </cdr:txBody>
    </cdr:sp>
  </cdr:relSizeAnchor>
  <cdr:relSizeAnchor xmlns:cdr="http://schemas.openxmlformats.org/drawingml/2006/chartDrawing">
    <cdr:from>
      <cdr:x>0.9433</cdr:x>
      <cdr:y>0.05164</cdr:y>
    </cdr:from>
    <cdr:to>
      <cdr:x>1</cdr:x>
      <cdr:y>0.09791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B932195-F8FE-6357-3850-0BA702896201}"/>
            </a:ext>
          </a:extLst>
        </cdr:cNvPr>
        <cdr:cNvSpPr txBox="1"/>
      </cdr:nvSpPr>
      <cdr:spPr>
        <a:xfrm xmlns:a="http://schemas.openxmlformats.org/drawingml/2006/main">
          <a:off x="8753928" y="313871"/>
          <a:ext cx="526143" cy="281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 b="1">
              <a:solidFill>
                <a:srgbClr val="0000FF"/>
              </a:solidFill>
            </a:rPr>
            <a:t>Yield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77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0.24432</cdr:x>
      <cdr:y>0</cdr:y>
    </cdr:from>
    <cdr:to>
      <cdr:x>0.77679</cdr:x>
      <cdr:y>0.09487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69696" y="0"/>
          <a:ext cx="4946548" cy="577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ZA" sz="1800" b="1"/>
            <a:t>Area: Commercial Agric.</a:t>
          </a:r>
          <a:r>
            <a:rPr lang="en-ZA" sz="1800" b="1" baseline="0"/>
            <a:t> -</a:t>
          </a:r>
          <a:r>
            <a:rPr lang="en-ZA" sz="1800" b="1"/>
            <a:t> Wheat</a:t>
          </a:r>
        </a:p>
        <a:p xmlns:a="http://schemas.openxmlformats.org/drawingml/2006/main">
          <a:pPr algn="ctr"/>
          <a:r>
            <a:rPr lang="en-ZA" sz="1100"/>
            <a:t>(Ha)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77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0.25065</cdr:x>
      <cdr:y>0.00196</cdr:y>
    </cdr:from>
    <cdr:to>
      <cdr:x>0.78312</cdr:x>
      <cdr:y>0.09683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26980" y="11930"/>
          <a:ext cx="4943368" cy="577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ZA" sz="1800" b="1"/>
            <a:t>Area: Commercial Agric.</a:t>
          </a:r>
          <a:r>
            <a:rPr lang="en-ZA" sz="1800" b="1" baseline="0"/>
            <a:t> -</a:t>
          </a:r>
          <a:r>
            <a:rPr lang="en-ZA" sz="1800" b="1"/>
            <a:t> Grains &amp; Oilseeds</a:t>
          </a:r>
        </a:p>
        <a:p xmlns:a="http://schemas.openxmlformats.org/drawingml/2006/main">
          <a:pPr algn="ctr"/>
          <a:r>
            <a:rPr lang="en-ZA" sz="1100"/>
            <a:t>(Ha)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0.2743</cdr:x>
      <cdr:y>0</cdr:y>
    </cdr:from>
    <cdr:to>
      <cdr:x>0.79481</cdr:x>
      <cdr:y>0.09486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46570" y="0"/>
          <a:ext cx="4832290" cy="578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Production: Commercial Agric. -</a:t>
          </a:r>
          <a:r>
            <a:rPr lang="en-ZA" sz="1800" b="1" baseline="0"/>
            <a:t> Maize</a:t>
          </a:r>
          <a:endParaRPr lang="en-ZA" sz="1800" b="1"/>
        </a:p>
        <a:p xmlns:a="http://schemas.openxmlformats.org/drawingml/2006/main">
          <a:pPr algn="ctr"/>
          <a:r>
            <a:rPr lang="en-ZA" sz="1100"/>
            <a:t>(Ton)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3"/>
  <sheetViews>
    <sheetView showGridLines="0" tabSelected="1" zoomScaleNormal="100" workbookViewId="0">
      <pane xSplit="1" ySplit="3" topLeftCell="B107" activePane="bottomRight" state="frozen"/>
      <selection pane="topRight" activeCell="B1" sqref="B1"/>
      <selection pane="bottomLeft" activeCell="A4" sqref="A4"/>
      <selection pane="bottomRight" activeCell="A128" sqref="A128"/>
    </sheetView>
  </sheetViews>
  <sheetFormatPr defaultColWidth="9.109375" defaultRowHeight="14.4" x14ac:dyDescent="0.3"/>
  <cols>
    <col min="1" max="1" width="10.6640625" style="21" bestFit="1" customWidth="1"/>
    <col min="2" max="2" width="8.88671875" style="5" bestFit="1" customWidth="1"/>
    <col min="3" max="3" width="9.88671875" style="5" bestFit="1" customWidth="1"/>
    <col min="4" max="4" width="6.33203125" style="5" bestFit="1" customWidth="1"/>
    <col min="5" max="5" width="8.88671875" style="5" bestFit="1" customWidth="1"/>
    <col min="6" max="6" width="10.109375" style="5" bestFit="1" customWidth="1"/>
    <col min="7" max="7" width="6.33203125" style="5" bestFit="1" customWidth="1"/>
    <col min="8" max="9" width="8.88671875" style="5" bestFit="1" customWidth="1"/>
    <col min="10" max="10" width="6.33203125" style="5" bestFit="1" customWidth="1"/>
    <col min="11" max="12" width="8.88671875" style="3" bestFit="1" customWidth="1"/>
    <col min="13" max="13" width="6.33203125" style="1" bestFit="1" customWidth="1"/>
    <col min="14" max="14" width="7.88671875" style="3" bestFit="1" customWidth="1"/>
    <col min="15" max="15" width="7.44140625" style="3" bestFit="1" customWidth="1"/>
    <col min="16" max="16" width="6.33203125" style="1" bestFit="1" customWidth="1"/>
    <col min="17" max="17" width="7.88671875" style="3" bestFit="1" customWidth="1"/>
    <col min="18" max="18" width="8.88671875" style="3" bestFit="1" customWidth="1"/>
    <col min="19" max="19" width="6.33203125" style="1" bestFit="1" customWidth="1"/>
    <col min="20" max="20" width="7.88671875" style="3" bestFit="1" customWidth="1"/>
    <col min="21" max="21" width="7.44140625" style="3" bestFit="1" customWidth="1"/>
    <col min="22" max="22" width="6.33203125" style="1" bestFit="1" customWidth="1"/>
    <col min="23" max="24" width="8.88671875" style="3" bestFit="1" customWidth="1"/>
    <col min="25" max="25" width="6.33203125" style="1" bestFit="1" customWidth="1"/>
    <col min="26" max="26" width="7.88671875" style="3" bestFit="1" customWidth="1"/>
    <col min="27" max="27" width="7.44140625" style="3" bestFit="1" customWidth="1"/>
    <col min="28" max="28" width="6.33203125" style="1" bestFit="1" customWidth="1"/>
    <col min="29" max="29" width="7.88671875" style="3" bestFit="1" customWidth="1"/>
    <col min="30" max="30" width="7.44140625" style="3" bestFit="1" customWidth="1"/>
    <col min="31" max="31" width="6.33203125" style="1" bestFit="1" customWidth="1"/>
    <col min="32" max="32" width="7.88671875" style="3" bestFit="1" customWidth="1"/>
    <col min="33" max="33" width="7.44140625" style="3" bestFit="1" customWidth="1"/>
    <col min="34" max="34" width="6.33203125" style="1" bestFit="1" customWidth="1"/>
  </cols>
  <sheetData>
    <row r="1" spans="1:34" s="50" customFormat="1" ht="22.8" customHeight="1" thickBot="1" x14ac:dyDescent="0.35">
      <c r="A1" s="44" t="s">
        <v>135</v>
      </c>
      <c r="B1" s="45" t="s">
        <v>137</v>
      </c>
      <c r="C1" s="46"/>
      <c r="D1" s="46"/>
      <c r="E1" s="46"/>
      <c r="F1" s="46"/>
      <c r="G1" s="46"/>
      <c r="H1" s="46"/>
      <c r="I1" s="46"/>
      <c r="J1" s="47"/>
      <c r="K1" s="48"/>
      <c r="L1" s="48"/>
      <c r="M1" s="49"/>
      <c r="N1" s="48"/>
      <c r="O1" s="48"/>
      <c r="P1" s="49"/>
      <c r="Q1" s="48"/>
      <c r="R1" s="48"/>
      <c r="S1" s="49"/>
      <c r="T1" s="48"/>
      <c r="U1" s="48"/>
      <c r="V1" s="49"/>
      <c r="W1" s="48"/>
      <c r="X1" s="48"/>
      <c r="Y1" s="49"/>
      <c r="Z1" s="48"/>
      <c r="AA1" s="48"/>
      <c r="AB1" s="49"/>
      <c r="AC1" s="48"/>
      <c r="AD1" s="48"/>
      <c r="AE1" s="49"/>
      <c r="AF1" s="48"/>
      <c r="AG1" s="48"/>
      <c r="AH1" s="49"/>
    </row>
    <row r="2" spans="1:34" s="9" customFormat="1" ht="40.5" customHeight="1" x14ac:dyDescent="0.3">
      <c r="A2" s="14" t="s">
        <v>109</v>
      </c>
      <c r="B2" s="13" t="s">
        <v>79</v>
      </c>
      <c r="C2" s="68" t="s">
        <v>110</v>
      </c>
      <c r="D2" s="69"/>
      <c r="E2" s="13" t="s">
        <v>79</v>
      </c>
      <c r="F2" s="68" t="s">
        <v>111</v>
      </c>
      <c r="G2" s="69"/>
      <c r="H2" s="13" t="s">
        <v>79</v>
      </c>
      <c r="I2" s="68" t="s">
        <v>112</v>
      </c>
      <c r="J2" s="69"/>
      <c r="K2" s="65" t="s">
        <v>80</v>
      </c>
      <c r="L2" s="66"/>
      <c r="M2" s="67"/>
      <c r="N2" s="65" t="s">
        <v>81</v>
      </c>
      <c r="O2" s="66"/>
      <c r="P2" s="67"/>
      <c r="Q2" s="65" t="s">
        <v>86</v>
      </c>
      <c r="R2" s="66"/>
      <c r="S2" s="67"/>
      <c r="T2" s="65" t="s">
        <v>23</v>
      </c>
      <c r="U2" s="66"/>
      <c r="V2" s="67"/>
      <c r="W2" s="65" t="s">
        <v>82</v>
      </c>
      <c r="X2" s="66"/>
      <c r="Y2" s="67"/>
      <c r="Z2" s="65" t="s">
        <v>83</v>
      </c>
      <c r="AA2" s="66"/>
      <c r="AB2" s="67"/>
      <c r="AC2" s="65" t="s">
        <v>108</v>
      </c>
      <c r="AD2" s="66"/>
      <c r="AE2" s="67"/>
      <c r="AF2" s="65" t="s">
        <v>129</v>
      </c>
      <c r="AG2" s="66"/>
      <c r="AH2" s="67"/>
    </row>
    <row r="3" spans="1:34" x14ac:dyDescent="0.3">
      <c r="A3" s="18"/>
      <c r="B3" s="6" t="s">
        <v>84</v>
      </c>
      <c r="C3" s="7" t="s">
        <v>24</v>
      </c>
      <c r="D3" s="8" t="s">
        <v>85</v>
      </c>
      <c r="E3" s="6" t="s">
        <v>84</v>
      </c>
      <c r="F3" s="7" t="s">
        <v>24</v>
      </c>
      <c r="G3" s="8" t="s">
        <v>85</v>
      </c>
      <c r="H3" s="6" t="s">
        <v>84</v>
      </c>
      <c r="I3" s="7" t="s">
        <v>24</v>
      </c>
      <c r="J3" s="8" t="s">
        <v>85</v>
      </c>
      <c r="K3" s="6" t="s">
        <v>84</v>
      </c>
      <c r="L3" s="7" t="s">
        <v>24</v>
      </c>
      <c r="M3" s="8" t="s">
        <v>85</v>
      </c>
      <c r="N3" s="6" t="s">
        <v>84</v>
      </c>
      <c r="O3" s="7" t="s">
        <v>24</v>
      </c>
      <c r="P3" s="8" t="s">
        <v>85</v>
      </c>
      <c r="Q3" s="6" t="s">
        <v>84</v>
      </c>
      <c r="R3" s="7" t="s">
        <v>24</v>
      </c>
      <c r="S3" s="8" t="s">
        <v>85</v>
      </c>
      <c r="T3" s="6" t="s">
        <v>84</v>
      </c>
      <c r="U3" s="7" t="s">
        <v>24</v>
      </c>
      <c r="V3" s="8" t="s">
        <v>85</v>
      </c>
      <c r="W3" s="6" t="s">
        <v>84</v>
      </c>
      <c r="X3" s="7" t="s">
        <v>77</v>
      </c>
      <c r="Y3" s="8" t="s">
        <v>85</v>
      </c>
      <c r="Z3" s="6" t="s">
        <v>84</v>
      </c>
      <c r="AA3" s="7" t="s">
        <v>24</v>
      </c>
      <c r="AB3" s="8" t="s">
        <v>85</v>
      </c>
      <c r="AC3" s="6" t="s">
        <v>84</v>
      </c>
      <c r="AD3" s="7" t="s">
        <v>24</v>
      </c>
      <c r="AE3" s="8" t="s">
        <v>85</v>
      </c>
      <c r="AF3" s="6" t="s">
        <v>84</v>
      </c>
      <c r="AG3" s="7" t="s">
        <v>24</v>
      </c>
      <c r="AH3" s="8" t="s">
        <v>85</v>
      </c>
    </row>
    <row r="4" spans="1:34" hidden="1" x14ac:dyDescent="0.3">
      <c r="A4" s="18"/>
      <c r="B4" s="31">
        <v>0.85653199999999996</v>
      </c>
      <c r="C4" s="32">
        <v>0.453592</v>
      </c>
      <c r="D4" s="29"/>
      <c r="E4" s="27"/>
      <c r="F4" s="28"/>
      <c r="G4" s="29"/>
      <c r="H4" s="27"/>
      <c r="I4" s="28"/>
      <c r="J4" s="29"/>
      <c r="K4" s="27"/>
      <c r="L4" s="28"/>
      <c r="M4" s="29"/>
      <c r="N4" s="27"/>
      <c r="O4" s="28"/>
      <c r="P4" s="29"/>
      <c r="Q4" s="27"/>
      <c r="R4" s="28"/>
      <c r="S4" s="29"/>
      <c r="T4" s="27"/>
      <c r="U4" s="28"/>
      <c r="V4" s="29"/>
      <c r="W4" s="27"/>
      <c r="X4" s="28"/>
      <c r="Y4" s="29"/>
      <c r="Z4" s="27"/>
      <c r="AA4" s="28"/>
      <c r="AB4" s="29"/>
      <c r="AC4" s="27"/>
      <c r="AD4" s="28"/>
      <c r="AE4" s="29"/>
      <c r="AF4" s="27"/>
      <c r="AG4" s="28"/>
      <c r="AH4" s="29"/>
    </row>
    <row r="5" spans="1:34" x14ac:dyDescent="0.3">
      <c r="A5" s="30" t="s">
        <v>118</v>
      </c>
      <c r="B5" s="4"/>
      <c r="C5" s="3"/>
      <c r="D5" s="2"/>
      <c r="E5" s="4"/>
      <c r="F5" s="33">
        <f>8632000*200*$C$4/1000</f>
        <v>783081.22879999992</v>
      </c>
      <c r="G5" s="2"/>
      <c r="H5" s="4"/>
      <c r="I5" s="3"/>
      <c r="J5" s="2"/>
      <c r="K5" s="4"/>
      <c r="M5" s="2"/>
      <c r="N5" s="4"/>
      <c r="P5" s="2"/>
      <c r="Q5" s="4"/>
      <c r="S5" s="2"/>
      <c r="T5" s="4"/>
      <c r="V5" s="2"/>
      <c r="W5" s="4"/>
      <c r="Y5" s="2"/>
      <c r="Z5" s="4"/>
      <c r="AB5" s="2"/>
      <c r="AC5" s="4"/>
      <c r="AE5" s="2"/>
      <c r="AF5" s="4"/>
      <c r="AH5" s="2"/>
    </row>
    <row r="6" spans="1:34" x14ac:dyDescent="0.3">
      <c r="A6" s="30" t="s">
        <v>119</v>
      </c>
      <c r="B6" s="4"/>
      <c r="C6" s="3"/>
      <c r="D6" s="2"/>
      <c r="E6" s="4"/>
      <c r="F6" s="33">
        <f>9116000*200*$C$4/1000</f>
        <v>826988.93440000003</v>
      </c>
      <c r="G6" s="2"/>
      <c r="H6" s="4"/>
      <c r="I6" s="3"/>
      <c r="J6" s="2"/>
      <c r="K6" s="4"/>
      <c r="M6" s="2"/>
      <c r="N6" s="4"/>
      <c r="P6" s="2"/>
      <c r="Q6" s="4"/>
      <c r="S6" s="2"/>
      <c r="T6" s="4"/>
      <c r="V6" s="2"/>
      <c r="W6" s="4"/>
      <c r="Y6" s="2"/>
      <c r="Z6" s="4"/>
      <c r="AB6" s="2"/>
      <c r="AC6" s="4"/>
      <c r="AE6" s="2"/>
      <c r="AF6" s="4"/>
      <c r="AH6" s="2"/>
    </row>
    <row r="7" spans="1:34" x14ac:dyDescent="0.3">
      <c r="A7" s="30" t="s">
        <v>120</v>
      </c>
      <c r="B7" s="4"/>
      <c r="C7" s="3"/>
      <c r="D7" s="2"/>
      <c r="E7" s="4"/>
      <c r="F7" s="33">
        <f>9625000*200*$C$4/1000</f>
        <v>873164.6</v>
      </c>
      <c r="G7" s="2"/>
      <c r="H7" s="4"/>
      <c r="I7" s="3"/>
      <c r="J7" s="2"/>
      <c r="K7" s="4"/>
      <c r="M7" s="2"/>
      <c r="N7" s="4"/>
      <c r="P7" s="2"/>
      <c r="Q7" s="4"/>
      <c r="S7" s="2"/>
      <c r="T7" s="4"/>
      <c r="V7" s="2"/>
      <c r="W7" s="4"/>
      <c r="Y7" s="2"/>
      <c r="Z7" s="4"/>
      <c r="AB7" s="2"/>
      <c r="AC7" s="4"/>
      <c r="AE7" s="2"/>
      <c r="AF7" s="4"/>
      <c r="AH7" s="2"/>
    </row>
    <row r="8" spans="1:34" x14ac:dyDescent="0.3">
      <c r="A8" s="30" t="s">
        <v>121</v>
      </c>
      <c r="B8" s="4"/>
      <c r="C8" s="3"/>
      <c r="D8" s="2"/>
      <c r="E8" s="4"/>
      <c r="F8" s="33">
        <f>10165000*200*$C$4/1000</f>
        <v>922152.53599999996</v>
      </c>
      <c r="G8" s="2"/>
      <c r="H8" s="4"/>
      <c r="I8" s="3"/>
      <c r="J8" s="2"/>
      <c r="K8" s="4"/>
      <c r="M8" s="2"/>
      <c r="N8" s="4"/>
      <c r="P8" s="2"/>
      <c r="Q8" s="4"/>
      <c r="S8" s="2"/>
      <c r="T8" s="4"/>
      <c r="V8" s="2"/>
      <c r="W8" s="4"/>
      <c r="Y8" s="2"/>
      <c r="Z8" s="4"/>
      <c r="AB8" s="2"/>
      <c r="AC8" s="4"/>
      <c r="AE8" s="2"/>
      <c r="AF8" s="4"/>
      <c r="AH8" s="2"/>
    </row>
    <row r="9" spans="1:34" x14ac:dyDescent="0.3">
      <c r="A9" s="30" t="s">
        <v>122</v>
      </c>
      <c r="B9" s="4"/>
      <c r="C9" s="3"/>
      <c r="D9" s="2"/>
      <c r="E9" s="4"/>
      <c r="F9" s="33">
        <f>11234000*200*$C$4/1000</f>
        <v>1019130.5056</v>
      </c>
      <c r="G9" s="2"/>
      <c r="H9" s="4"/>
      <c r="I9" s="3"/>
      <c r="J9" s="2"/>
      <c r="K9" s="4"/>
      <c r="M9" s="2"/>
      <c r="N9" s="4"/>
      <c r="P9" s="2"/>
      <c r="Q9" s="4"/>
      <c r="S9" s="2"/>
      <c r="T9" s="4"/>
      <c r="V9" s="2"/>
      <c r="W9" s="4"/>
      <c r="Y9" s="2"/>
      <c r="Z9" s="4"/>
      <c r="AB9" s="2"/>
      <c r="AC9" s="4"/>
      <c r="AE9" s="2"/>
      <c r="AF9" s="4"/>
      <c r="AH9" s="2"/>
    </row>
    <row r="10" spans="1:34" x14ac:dyDescent="0.3">
      <c r="A10" s="30" t="s">
        <v>123</v>
      </c>
      <c r="B10" s="4"/>
      <c r="C10" s="3"/>
      <c r="D10" s="2"/>
      <c r="E10" s="4"/>
      <c r="F10" s="33">
        <f>10835000*200*$C$4/1000</f>
        <v>982933.86399999994</v>
      </c>
      <c r="G10" s="2"/>
      <c r="H10" s="4"/>
      <c r="I10" s="3"/>
      <c r="J10" s="2"/>
      <c r="K10" s="4"/>
      <c r="M10" s="2"/>
      <c r="N10" s="4"/>
      <c r="P10" s="2"/>
      <c r="Q10" s="4"/>
      <c r="S10" s="2"/>
      <c r="T10" s="4"/>
      <c r="V10" s="2"/>
      <c r="W10" s="4"/>
      <c r="Y10" s="2"/>
      <c r="Z10" s="4"/>
      <c r="AB10" s="2"/>
      <c r="AC10" s="4"/>
      <c r="AE10" s="2"/>
      <c r="AF10" s="4"/>
      <c r="AH10" s="2"/>
    </row>
    <row r="11" spans="1:34" x14ac:dyDescent="0.3">
      <c r="A11" s="30" t="s">
        <v>124</v>
      </c>
      <c r="B11" s="4"/>
      <c r="C11" s="3"/>
      <c r="D11" s="2"/>
      <c r="E11" s="4"/>
      <c r="F11" s="33">
        <f>11970000*200*$C$4/1000</f>
        <v>1085899.2479999999</v>
      </c>
      <c r="G11" s="2"/>
      <c r="H11" s="4"/>
      <c r="I11" s="3"/>
      <c r="J11" s="2"/>
      <c r="K11" s="4"/>
      <c r="M11" s="2"/>
      <c r="N11" s="4"/>
      <c r="P11" s="2"/>
      <c r="Q11" s="4"/>
      <c r="S11" s="2"/>
      <c r="T11" s="4"/>
      <c r="V11" s="2"/>
      <c r="W11" s="4"/>
      <c r="Y11" s="2"/>
      <c r="Z11" s="4"/>
      <c r="AB11" s="2"/>
      <c r="AC11" s="4"/>
      <c r="AE11" s="2"/>
      <c r="AF11" s="4"/>
      <c r="AH11" s="2"/>
    </row>
    <row r="12" spans="1:34" x14ac:dyDescent="0.3">
      <c r="A12" s="19" t="s">
        <v>105</v>
      </c>
      <c r="B12" s="10">
        <v>0</v>
      </c>
      <c r="C12" s="11"/>
      <c r="D12" s="2"/>
      <c r="E12" s="10"/>
      <c r="F12" s="33">
        <f>12640000*200*$C$4/1000</f>
        <v>1146680.5759999999</v>
      </c>
      <c r="G12" s="2"/>
      <c r="H12" s="10"/>
      <c r="I12" s="11"/>
      <c r="J12" s="2"/>
      <c r="K12" s="4">
        <v>399352.41840000002</v>
      </c>
      <c r="L12" s="3">
        <v>267002.27272727271</v>
      </c>
      <c r="M12" s="2">
        <f>L12/K12</f>
        <v>0.66858809518924067</v>
      </c>
      <c r="N12" s="4"/>
      <c r="P12" s="2"/>
      <c r="Q12" s="4"/>
      <c r="S12" s="2"/>
      <c r="T12" s="4"/>
      <c r="V12" s="2"/>
      <c r="W12" s="4"/>
      <c r="Y12" s="2"/>
      <c r="Z12" s="4"/>
      <c r="AB12" s="2"/>
      <c r="AC12" s="4"/>
      <c r="AE12" s="2"/>
      <c r="AF12" s="4"/>
      <c r="AH12" s="2"/>
    </row>
    <row r="13" spans="1:34" x14ac:dyDescent="0.3">
      <c r="A13" s="19" t="s">
        <v>104</v>
      </c>
      <c r="B13" s="10"/>
      <c r="C13" s="11"/>
      <c r="D13" s="2"/>
      <c r="E13" s="10"/>
      <c r="F13" s="33">
        <f>11598000*200*$C$4/1000</f>
        <v>1052152.0032000002</v>
      </c>
      <c r="G13" s="2"/>
      <c r="H13" s="10"/>
      <c r="I13" s="11"/>
      <c r="J13" s="2"/>
      <c r="K13" s="4">
        <v>362585</v>
      </c>
      <c r="L13" s="3">
        <v>217606.36363636362</v>
      </c>
      <c r="M13" s="2">
        <f t="shared" ref="M13:M76" si="0">L13/K13</f>
        <v>0.60015269146921035</v>
      </c>
      <c r="N13" s="4"/>
      <c r="P13" s="2"/>
      <c r="Q13" s="4"/>
      <c r="S13" s="2"/>
      <c r="T13" s="4"/>
      <c r="V13" s="2"/>
      <c r="W13" s="4"/>
      <c r="Y13" s="2"/>
      <c r="Z13" s="4"/>
      <c r="AB13" s="2"/>
      <c r="AC13" s="4"/>
      <c r="AE13" s="2"/>
      <c r="AF13" s="4"/>
      <c r="AH13" s="2"/>
    </row>
    <row r="14" spans="1:34" x14ac:dyDescent="0.3">
      <c r="A14" s="19" t="s">
        <v>103</v>
      </c>
      <c r="B14" s="10"/>
      <c r="C14" s="33"/>
      <c r="D14" s="2"/>
      <c r="E14" s="10">
        <f>1891193*$B$4</f>
        <v>1619867.322676</v>
      </c>
      <c r="F14" s="33">
        <f>12546000*200*$C$4/1000</f>
        <v>1138153.0464000001</v>
      </c>
      <c r="G14" s="2">
        <f t="shared" ref="G14:G17" si="1">F14/E14</f>
        <v>0.70262115326814911</v>
      </c>
      <c r="H14" s="10"/>
      <c r="I14" s="11"/>
      <c r="J14" s="2"/>
      <c r="K14" s="4">
        <v>331601.1556</v>
      </c>
      <c r="L14" s="3">
        <v>139883.63636363635</v>
      </c>
      <c r="M14" s="2">
        <f t="shared" si="0"/>
        <v>0.42184303040358995</v>
      </c>
      <c r="N14" s="4"/>
      <c r="P14" s="2"/>
      <c r="Q14" s="4"/>
      <c r="S14" s="2"/>
      <c r="T14" s="4"/>
      <c r="V14" s="2"/>
      <c r="W14" s="4"/>
      <c r="Y14" s="2"/>
      <c r="Z14" s="4"/>
      <c r="AB14" s="2"/>
      <c r="AC14" s="4"/>
      <c r="AE14" s="2"/>
      <c r="AF14" s="4"/>
      <c r="AH14" s="2"/>
    </row>
    <row r="15" spans="1:34" x14ac:dyDescent="0.3">
      <c r="A15" s="19" t="s">
        <v>102</v>
      </c>
      <c r="B15" s="10"/>
      <c r="C15" s="11"/>
      <c r="D15" s="12"/>
      <c r="E15" s="10">
        <f>1802346*$B$4</f>
        <v>1543767.0240719998</v>
      </c>
      <c r="F15" s="11">
        <v>1211000</v>
      </c>
      <c r="G15" s="2">
        <f t="shared" si="1"/>
        <v>0.78444479064317685</v>
      </c>
      <c r="H15" s="10"/>
      <c r="I15" s="11"/>
      <c r="J15" s="12"/>
      <c r="K15" s="4">
        <v>354284.00150000001</v>
      </c>
      <c r="L15" s="3">
        <v>199731.18181818182</v>
      </c>
      <c r="M15" s="2">
        <f t="shared" si="0"/>
        <v>0.56376009351972334</v>
      </c>
      <c r="N15" s="4"/>
      <c r="P15" s="2"/>
      <c r="Q15" s="4"/>
      <c r="S15" s="2"/>
      <c r="T15" s="4"/>
      <c r="V15" s="2"/>
      <c r="W15" s="4"/>
      <c r="Y15" s="2"/>
      <c r="Z15" s="4"/>
      <c r="AB15" s="2"/>
      <c r="AC15" s="4"/>
      <c r="AE15" s="2"/>
      <c r="AF15" s="4"/>
      <c r="AH15" s="2"/>
    </row>
    <row r="16" spans="1:34" x14ac:dyDescent="0.3">
      <c r="A16" s="19" t="s">
        <v>101</v>
      </c>
      <c r="B16" s="10"/>
      <c r="C16" s="11"/>
      <c r="D16" s="12"/>
      <c r="E16" s="10">
        <f>2172736*$B$4</f>
        <v>1861017.9115519999</v>
      </c>
      <c r="F16" s="11">
        <v>1218000</v>
      </c>
      <c r="G16" s="2">
        <f t="shared" si="1"/>
        <v>0.65448053586128374</v>
      </c>
      <c r="H16" s="10"/>
      <c r="I16" s="11"/>
      <c r="J16" s="12"/>
      <c r="K16" s="4">
        <v>401541.28690000001</v>
      </c>
      <c r="L16" s="3">
        <v>229607.81818181815</v>
      </c>
      <c r="M16" s="2">
        <f t="shared" si="0"/>
        <v>0.57181621335740695</v>
      </c>
      <c r="N16" s="4"/>
      <c r="P16" s="2"/>
      <c r="Q16" s="4"/>
      <c r="S16" s="2"/>
      <c r="T16" s="4"/>
      <c r="V16" s="2"/>
      <c r="W16" s="4"/>
      <c r="Y16" s="2"/>
      <c r="Z16" s="4"/>
      <c r="AB16" s="2"/>
      <c r="AC16" s="4"/>
      <c r="AE16" s="2"/>
      <c r="AF16" s="4"/>
      <c r="AH16" s="2"/>
    </row>
    <row r="17" spans="1:34" x14ac:dyDescent="0.3">
      <c r="A17" s="19" t="s">
        <v>100</v>
      </c>
      <c r="B17" s="10"/>
      <c r="C17" s="11"/>
      <c r="D17" s="12"/>
      <c r="E17" s="10">
        <f>2177434*$B$4</f>
        <v>1865041.8988879998</v>
      </c>
      <c r="F17" s="11">
        <v>1793000</v>
      </c>
      <c r="G17" s="2">
        <f t="shared" si="1"/>
        <v>0.96137250378613281</v>
      </c>
      <c r="H17" s="10"/>
      <c r="I17" s="11"/>
      <c r="J17" s="12"/>
      <c r="K17" s="4">
        <v>343097.21289999998</v>
      </c>
      <c r="L17" s="3">
        <v>171032.18181818182</v>
      </c>
      <c r="M17" s="2">
        <f>L17/K17</f>
        <v>0.49849481542722796</v>
      </c>
      <c r="N17" s="4"/>
      <c r="P17" s="2"/>
      <c r="Q17" s="4"/>
      <c r="S17" s="2"/>
      <c r="T17" s="4"/>
      <c r="V17" s="2"/>
      <c r="W17" s="4"/>
      <c r="Y17" s="2"/>
      <c r="Z17" s="4"/>
      <c r="AB17" s="2"/>
      <c r="AC17" s="4"/>
      <c r="AE17" s="2"/>
      <c r="AF17" s="4"/>
      <c r="AH17" s="2"/>
    </row>
    <row r="18" spans="1:34" x14ac:dyDescent="0.3">
      <c r="A18" s="19" t="s">
        <v>99</v>
      </c>
      <c r="B18" s="10"/>
      <c r="C18" s="11"/>
      <c r="D18" s="12"/>
      <c r="E18" s="10">
        <v>1565000</v>
      </c>
      <c r="F18" s="11">
        <v>1020000</v>
      </c>
      <c r="G18" s="2">
        <f>F18/E18</f>
        <v>0.65175718849840258</v>
      </c>
      <c r="H18" s="10"/>
      <c r="I18" s="11"/>
      <c r="J18" s="12"/>
      <c r="K18" s="4">
        <v>315260.45980000001</v>
      </c>
      <c r="L18" s="3">
        <v>160317.45454545453</v>
      </c>
      <c r="M18" s="2">
        <f t="shared" si="0"/>
        <v>0.50852382391105844</v>
      </c>
      <c r="N18" s="4"/>
      <c r="P18" s="2"/>
      <c r="Q18" s="4"/>
      <c r="S18" s="2"/>
      <c r="T18" s="4"/>
      <c r="V18" s="2"/>
      <c r="W18" s="4"/>
      <c r="Y18" s="2"/>
      <c r="Z18" s="4"/>
      <c r="AB18" s="2"/>
      <c r="AC18" s="4"/>
      <c r="AE18" s="2"/>
      <c r="AF18" s="4"/>
      <c r="AH18" s="2"/>
    </row>
    <row r="19" spans="1:34" x14ac:dyDescent="0.3">
      <c r="A19" s="19" t="s">
        <v>98</v>
      </c>
      <c r="B19" s="10"/>
      <c r="C19" s="11"/>
      <c r="D19" s="12"/>
      <c r="E19" s="10">
        <v>2240000</v>
      </c>
      <c r="F19" s="11">
        <v>2204000</v>
      </c>
      <c r="G19" s="2">
        <f>F19/E19</f>
        <v>0.98392857142857137</v>
      </c>
      <c r="H19" s="10"/>
      <c r="I19" s="11"/>
      <c r="J19" s="12"/>
      <c r="K19" s="4">
        <v>305519.78080000001</v>
      </c>
      <c r="L19" s="3">
        <v>191552.99999999997</v>
      </c>
      <c r="M19" s="2">
        <f t="shared" si="0"/>
        <v>0.62697413404271451</v>
      </c>
      <c r="N19" s="4"/>
      <c r="P19" s="2"/>
      <c r="Q19" s="4"/>
      <c r="S19" s="2"/>
      <c r="T19" s="4"/>
      <c r="V19" s="2"/>
      <c r="W19" s="4"/>
      <c r="Y19" s="2"/>
      <c r="Z19" s="4"/>
      <c r="AB19" s="2"/>
      <c r="AC19" s="4"/>
      <c r="AE19" s="2"/>
      <c r="AF19" s="4"/>
      <c r="AH19" s="2"/>
    </row>
    <row r="20" spans="1:34" x14ac:dyDescent="0.3">
      <c r="A20" s="19" t="s">
        <v>97</v>
      </c>
      <c r="B20" s="10"/>
      <c r="C20" s="11"/>
      <c r="D20" s="12"/>
      <c r="E20" s="10">
        <v>1716000</v>
      </c>
      <c r="F20" s="11">
        <v>991000</v>
      </c>
      <c r="G20" s="2">
        <f t="shared" ref="G20:G83" si="2">F20/E20</f>
        <v>0.57750582750582746</v>
      </c>
      <c r="H20" s="10"/>
      <c r="I20" s="11"/>
      <c r="J20" s="12"/>
      <c r="K20" s="4">
        <v>391834.87589999998</v>
      </c>
      <c r="L20" s="3">
        <v>244504.90909090906</v>
      </c>
      <c r="M20" s="2">
        <f t="shared" si="0"/>
        <v>0.62399986353769354</v>
      </c>
      <c r="N20" s="4"/>
      <c r="P20" s="2"/>
      <c r="Q20" s="4"/>
      <c r="S20" s="2"/>
      <c r="T20" s="4"/>
      <c r="V20" s="2"/>
      <c r="W20" s="4"/>
      <c r="Y20" s="2"/>
      <c r="Z20" s="4"/>
      <c r="AB20" s="2"/>
      <c r="AC20" s="4"/>
      <c r="AE20" s="2"/>
      <c r="AF20" s="4"/>
      <c r="AH20" s="2"/>
    </row>
    <row r="21" spans="1:34" x14ac:dyDescent="0.3">
      <c r="A21" s="19" t="s">
        <v>96</v>
      </c>
      <c r="B21" s="10"/>
      <c r="C21" s="11"/>
      <c r="D21" s="12"/>
      <c r="E21" s="10">
        <v>2101000</v>
      </c>
      <c r="F21" s="11">
        <v>1656000</v>
      </c>
      <c r="G21" s="2">
        <f t="shared" si="2"/>
        <v>0.78819609709662064</v>
      </c>
      <c r="H21" s="10"/>
      <c r="I21" s="11"/>
      <c r="J21" s="12"/>
      <c r="K21" s="4">
        <v>356406.90409999999</v>
      </c>
      <c r="L21" s="3">
        <v>219356.90909090906</v>
      </c>
      <c r="M21" s="2">
        <f t="shared" si="0"/>
        <v>0.61546762020458023</v>
      </c>
      <c r="N21" s="4"/>
      <c r="P21" s="2"/>
      <c r="Q21" s="4"/>
      <c r="S21" s="2"/>
      <c r="T21" s="4"/>
      <c r="V21" s="2"/>
      <c r="W21" s="4"/>
      <c r="Y21" s="2"/>
      <c r="Z21" s="4"/>
      <c r="AB21" s="2"/>
      <c r="AC21" s="4"/>
      <c r="AE21" s="2"/>
      <c r="AF21" s="4"/>
      <c r="AH21" s="2"/>
    </row>
    <row r="22" spans="1:34" x14ac:dyDescent="0.3">
      <c r="A22" s="19" t="s">
        <v>95</v>
      </c>
      <c r="B22" s="10"/>
      <c r="C22" s="11"/>
      <c r="D22" s="12"/>
      <c r="E22" s="10">
        <v>1916000</v>
      </c>
      <c r="F22" s="11">
        <v>1741000</v>
      </c>
      <c r="G22" s="2">
        <f t="shared" si="2"/>
        <v>0.90866388308977031</v>
      </c>
      <c r="H22" s="10"/>
      <c r="I22" s="11"/>
      <c r="J22" s="12"/>
      <c r="K22" s="4">
        <v>313283.19620000001</v>
      </c>
      <c r="L22" s="3">
        <v>154762.27272727271</v>
      </c>
      <c r="M22" s="2">
        <f t="shared" si="0"/>
        <v>0.49400119318392188</v>
      </c>
      <c r="N22" s="4"/>
      <c r="P22" s="2"/>
      <c r="Q22" s="4"/>
      <c r="S22" s="2"/>
      <c r="T22" s="4"/>
      <c r="V22" s="2"/>
      <c r="W22" s="4"/>
      <c r="Y22" s="2"/>
      <c r="Z22" s="4"/>
      <c r="AB22" s="2"/>
      <c r="AC22" s="4"/>
      <c r="AE22" s="2"/>
      <c r="AF22" s="4"/>
      <c r="AH22" s="2"/>
    </row>
    <row r="23" spans="1:34" x14ac:dyDescent="0.3">
      <c r="A23" s="19" t="s">
        <v>94</v>
      </c>
      <c r="B23" s="10"/>
      <c r="C23" s="11"/>
      <c r="D23" s="12"/>
      <c r="E23" s="10">
        <v>2173000</v>
      </c>
      <c r="F23" s="11">
        <v>1696000</v>
      </c>
      <c r="G23" s="2">
        <f t="shared" si="2"/>
        <v>0.78048780487804881</v>
      </c>
      <c r="H23" s="10"/>
      <c r="I23" s="11"/>
      <c r="J23" s="12"/>
      <c r="K23" s="4">
        <v>333802.87459999998</v>
      </c>
      <c r="L23" s="3">
        <v>197407.90909090906</v>
      </c>
      <c r="M23" s="2">
        <f t="shared" si="0"/>
        <v>0.591390680285379</v>
      </c>
      <c r="N23" s="4"/>
      <c r="P23" s="2"/>
      <c r="Q23" s="4"/>
      <c r="S23" s="2"/>
      <c r="T23" s="4"/>
      <c r="V23" s="2"/>
      <c r="W23" s="4"/>
      <c r="Y23" s="2"/>
      <c r="Z23" s="4"/>
      <c r="AB23" s="2"/>
      <c r="AC23" s="4"/>
      <c r="AE23" s="2"/>
      <c r="AF23" s="4"/>
      <c r="AH23" s="2"/>
    </row>
    <row r="24" spans="1:34" x14ac:dyDescent="0.3">
      <c r="A24" s="19" t="s">
        <v>93</v>
      </c>
      <c r="B24" s="10"/>
      <c r="C24" s="11"/>
      <c r="D24" s="12"/>
      <c r="E24" s="10">
        <v>2585000</v>
      </c>
      <c r="F24" s="11">
        <v>2031000</v>
      </c>
      <c r="G24" s="2">
        <f t="shared" si="2"/>
        <v>0.78568665377176017</v>
      </c>
      <c r="H24" s="10"/>
      <c r="I24" s="11"/>
      <c r="J24" s="12"/>
      <c r="K24" s="4">
        <v>438945.66560000001</v>
      </c>
      <c r="L24" s="3">
        <v>289787.36363636365</v>
      </c>
      <c r="M24" s="2">
        <f t="shared" si="0"/>
        <v>0.66018960055169895</v>
      </c>
      <c r="N24" s="4"/>
      <c r="P24" s="2"/>
      <c r="Q24" s="4"/>
      <c r="S24" s="2"/>
      <c r="T24" s="4"/>
      <c r="V24" s="2"/>
      <c r="W24" s="4"/>
      <c r="Y24" s="2"/>
      <c r="Z24" s="4"/>
      <c r="AB24" s="2"/>
      <c r="AC24" s="4"/>
      <c r="AE24" s="2"/>
      <c r="AF24" s="4"/>
      <c r="AH24" s="2"/>
    </row>
    <row r="25" spans="1:34" x14ac:dyDescent="0.3">
      <c r="A25" s="19" t="s">
        <v>92</v>
      </c>
      <c r="B25" s="10"/>
      <c r="C25" s="11"/>
      <c r="D25" s="12"/>
      <c r="E25" s="10">
        <v>2173000</v>
      </c>
      <c r="F25" s="11">
        <v>1452000</v>
      </c>
      <c r="G25" s="2">
        <f t="shared" si="2"/>
        <v>0.66820064427059367</v>
      </c>
      <c r="H25" s="10"/>
      <c r="I25" s="11">
        <v>227000</v>
      </c>
      <c r="J25" s="12"/>
      <c r="K25" s="4">
        <v>494239.65370000002</v>
      </c>
      <c r="L25" s="3">
        <v>253547.18181818179</v>
      </c>
      <c r="M25" s="2">
        <f t="shared" si="0"/>
        <v>0.51300453114205835</v>
      </c>
      <c r="N25" s="4"/>
      <c r="P25" s="2"/>
      <c r="Q25" s="4"/>
      <c r="S25" s="2"/>
      <c r="T25" s="4"/>
      <c r="V25" s="2"/>
      <c r="W25" s="4"/>
      <c r="Y25" s="2"/>
      <c r="Z25" s="4"/>
      <c r="AB25" s="2"/>
      <c r="AC25" s="4"/>
      <c r="AE25" s="2"/>
      <c r="AF25" s="4"/>
      <c r="AH25" s="2"/>
    </row>
    <row r="26" spans="1:34" x14ac:dyDescent="0.3">
      <c r="A26" s="19" t="s">
        <v>91</v>
      </c>
      <c r="B26" s="10"/>
      <c r="C26" s="11"/>
      <c r="D26" s="12"/>
      <c r="E26" s="10">
        <v>2439000</v>
      </c>
      <c r="F26" s="11">
        <v>1727000</v>
      </c>
      <c r="G26" s="2">
        <f t="shared" si="2"/>
        <v>0.70807708077080767</v>
      </c>
      <c r="H26" s="10"/>
      <c r="I26" s="11">
        <v>227000</v>
      </c>
      <c r="J26" s="12"/>
      <c r="K26" s="4">
        <v>676001.40919999999</v>
      </c>
      <c r="L26" s="3">
        <v>373995.90909090906</v>
      </c>
      <c r="M26" s="2">
        <f t="shared" si="0"/>
        <v>0.55324723292146216</v>
      </c>
      <c r="N26" s="4"/>
      <c r="P26" s="2"/>
      <c r="Q26" s="4"/>
      <c r="S26" s="2"/>
      <c r="T26" s="4"/>
      <c r="V26" s="2"/>
      <c r="W26" s="4"/>
      <c r="Y26" s="2"/>
      <c r="Z26" s="4"/>
      <c r="AB26" s="2"/>
      <c r="AC26" s="4"/>
      <c r="AE26" s="2"/>
      <c r="AF26" s="4"/>
      <c r="AH26" s="2"/>
    </row>
    <row r="27" spans="1:34" x14ac:dyDescent="0.3">
      <c r="A27" s="19" t="s">
        <v>90</v>
      </c>
      <c r="B27" s="10"/>
      <c r="C27" s="11"/>
      <c r="D27" s="12"/>
      <c r="E27" s="10">
        <v>2458000</v>
      </c>
      <c r="F27" s="11">
        <v>757000</v>
      </c>
      <c r="G27" s="2">
        <f t="shared" si="2"/>
        <v>0.30797396257119608</v>
      </c>
      <c r="H27" s="10"/>
      <c r="I27" s="11">
        <v>227000</v>
      </c>
      <c r="J27" s="12"/>
      <c r="K27" s="4">
        <v>598126.52249999996</v>
      </c>
      <c r="L27" s="3">
        <v>289825.90909090906</v>
      </c>
      <c r="M27" s="2">
        <f t="shared" si="0"/>
        <v>0.48455619035169784</v>
      </c>
      <c r="N27" s="4"/>
      <c r="P27" s="2"/>
      <c r="Q27" s="4"/>
      <c r="S27" s="2"/>
      <c r="T27" s="4"/>
      <c r="V27" s="2"/>
      <c r="W27" s="4"/>
      <c r="Y27" s="2"/>
      <c r="Z27" s="4"/>
      <c r="AB27" s="2"/>
      <c r="AC27" s="4"/>
      <c r="AE27" s="2"/>
      <c r="AF27" s="4"/>
      <c r="AH27" s="2"/>
    </row>
    <row r="28" spans="1:34" x14ac:dyDescent="0.3">
      <c r="A28" s="19" t="s">
        <v>89</v>
      </c>
      <c r="B28" s="10"/>
      <c r="C28" s="11"/>
      <c r="D28" s="12"/>
      <c r="E28" s="10">
        <v>2393000</v>
      </c>
      <c r="F28" s="11">
        <v>2188000</v>
      </c>
      <c r="G28" s="2">
        <f t="shared" si="2"/>
        <v>0.91433347262849984</v>
      </c>
      <c r="H28" s="10"/>
      <c r="I28" s="11">
        <v>227000</v>
      </c>
      <c r="J28" s="12"/>
      <c r="K28" s="4">
        <v>479990.16259999998</v>
      </c>
      <c r="L28" s="3">
        <v>313408</v>
      </c>
      <c r="M28" s="2">
        <f t="shared" si="0"/>
        <v>0.65294671520420033</v>
      </c>
      <c r="N28" s="4"/>
      <c r="P28" s="2"/>
      <c r="Q28" s="4"/>
      <c r="S28" s="2"/>
      <c r="T28" s="4"/>
      <c r="V28" s="2"/>
      <c r="W28" s="4"/>
      <c r="Y28" s="2"/>
      <c r="Z28" s="4"/>
      <c r="AB28" s="2"/>
      <c r="AC28" s="4"/>
      <c r="AE28" s="2"/>
      <c r="AF28" s="4"/>
      <c r="AH28" s="2"/>
    </row>
    <row r="29" spans="1:34" x14ac:dyDescent="0.3">
      <c r="A29" s="19" t="s">
        <v>88</v>
      </c>
      <c r="B29" s="10"/>
      <c r="C29" s="11"/>
      <c r="D29" s="12"/>
      <c r="E29" s="10">
        <v>2404000</v>
      </c>
      <c r="F29" s="11">
        <v>1684000</v>
      </c>
      <c r="G29" s="2">
        <f t="shared" si="2"/>
        <v>0.70049916805324464</v>
      </c>
      <c r="H29" s="10"/>
      <c r="I29" s="11">
        <v>227000</v>
      </c>
      <c r="J29" s="12"/>
      <c r="K29" s="4">
        <v>754613.91460000002</v>
      </c>
      <c r="L29" s="3">
        <v>446579.54545454541</v>
      </c>
      <c r="M29" s="2">
        <f t="shared" si="0"/>
        <v>0.59179871562700359</v>
      </c>
      <c r="N29" s="4"/>
      <c r="P29" s="2"/>
      <c r="Q29" s="4"/>
      <c r="S29" s="2"/>
      <c r="T29" s="4"/>
      <c r="V29" s="2"/>
      <c r="W29" s="4"/>
      <c r="Y29" s="2"/>
      <c r="Z29" s="4"/>
      <c r="AB29" s="2"/>
      <c r="AC29" s="4"/>
      <c r="AE29" s="2"/>
      <c r="AF29" s="4"/>
      <c r="AH29" s="2"/>
    </row>
    <row r="30" spans="1:34" x14ac:dyDescent="0.3">
      <c r="A30" s="19" t="s">
        <v>87</v>
      </c>
      <c r="B30" s="10"/>
      <c r="C30" s="11"/>
      <c r="D30" s="12"/>
      <c r="E30" s="10">
        <v>2090000</v>
      </c>
      <c r="F30" s="11">
        <v>1359000</v>
      </c>
      <c r="G30" s="2">
        <f t="shared" si="2"/>
        <v>0.65023923444976073</v>
      </c>
      <c r="H30" s="10"/>
      <c r="I30" s="11">
        <v>218000</v>
      </c>
      <c r="J30" s="12"/>
      <c r="K30" s="4">
        <v>933527.14260000002</v>
      </c>
      <c r="L30" s="3">
        <v>627342.27272727259</v>
      </c>
      <c r="M30" s="2">
        <f t="shared" si="0"/>
        <v>0.67201288971634943</v>
      </c>
      <c r="N30" s="4"/>
      <c r="P30" s="2"/>
      <c r="Q30" s="4"/>
      <c r="S30" s="2"/>
      <c r="T30" s="4"/>
      <c r="V30" s="2"/>
      <c r="W30" s="4"/>
      <c r="Y30" s="2"/>
      <c r="Z30" s="4"/>
      <c r="AB30" s="2"/>
      <c r="AC30" s="4"/>
      <c r="AE30" s="2"/>
      <c r="AF30" s="4"/>
      <c r="AH30" s="2"/>
    </row>
    <row r="31" spans="1:34" x14ac:dyDescent="0.3">
      <c r="A31" s="19" t="s">
        <v>0</v>
      </c>
      <c r="B31" s="10">
        <v>3285366.4209581874</v>
      </c>
      <c r="C31" s="11">
        <v>2774000</v>
      </c>
      <c r="D31" s="2">
        <f>C31/B31</f>
        <v>0.84435026251682277</v>
      </c>
      <c r="E31" s="10">
        <v>2530000</v>
      </c>
      <c r="F31" s="11">
        <v>2556000</v>
      </c>
      <c r="G31" s="2">
        <f t="shared" si="2"/>
        <v>1.0102766798418972</v>
      </c>
      <c r="H31" s="10">
        <v>755366.42095818731</v>
      </c>
      <c r="I31" s="11">
        <v>218000</v>
      </c>
      <c r="J31" s="2">
        <f>I31/H31</f>
        <v>0.28860165603266497</v>
      </c>
      <c r="K31" s="4">
        <v>943226.70000000007</v>
      </c>
      <c r="L31" s="3">
        <v>425090.90909090906</v>
      </c>
      <c r="M31" s="2">
        <f t="shared" si="0"/>
        <v>0.45067734945470589</v>
      </c>
      <c r="N31" s="4">
        <v>24000</v>
      </c>
      <c r="O31" s="3">
        <v>9800</v>
      </c>
      <c r="P31" s="2">
        <f>O31/N31</f>
        <v>0.40833333333333333</v>
      </c>
      <c r="Q31" s="4">
        <v>4000</v>
      </c>
      <c r="R31" s="3">
        <v>1550</v>
      </c>
      <c r="S31" s="2">
        <f>R31/Q31</f>
        <v>0.38750000000000001</v>
      </c>
      <c r="T31" s="4">
        <v>99000</v>
      </c>
      <c r="U31" s="3">
        <v>72600</v>
      </c>
      <c r="V31" s="2">
        <f>U31/T31</f>
        <v>0.73333333333333328</v>
      </c>
      <c r="W31" s="4"/>
      <c r="Y31" s="2"/>
      <c r="Z31" s="4">
        <v>43000</v>
      </c>
      <c r="AA31" s="3">
        <v>32000</v>
      </c>
      <c r="AB31" s="2">
        <f>AA31/Z31</f>
        <v>0.7441860465116279</v>
      </c>
      <c r="AC31" s="4"/>
      <c r="AE31" s="2"/>
      <c r="AF31" s="4"/>
      <c r="AH31" s="2"/>
    </row>
    <row r="32" spans="1:34" x14ac:dyDescent="0.3">
      <c r="A32" s="19" t="s">
        <v>1</v>
      </c>
      <c r="B32" s="10">
        <v>3313071.0147417933</v>
      </c>
      <c r="C32" s="11">
        <v>1964000</v>
      </c>
      <c r="D32" s="2">
        <f>C32/B32</f>
        <v>0.59280347184259374</v>
      </c>
      <c r="E32" s="10">
        <v>2246000</v>
      </c>
      <c r="F32" s="11">
        <v>1746000</v>
      </c>
      <c r="G32" s="2">
        <f t="shared" si="2"/>
        <v>0.77738201246660732</v>
      </c>
      <c r="H32" s="10">
        <v>1067071.0147417935</v>
      </c>
      <c r="I32" s="11">
        <v>218000</v>
      </c>
      <c r="J32" s="2">
        <f>I32/H32</f>
        <v>0.20429755563433699</v>
      </c>
      <c r="K32" s="4">
        <v>720484.70000000007</v>
      </c>
      <c r="L32" s="3">
        <v>284545.45454545453</v>
      </c>
      <c r="M32" s="2">
        <f t="shared" si="0"/>
        <v>0.39493615137900151</v>
      </c>
      <c r="N32" s="4">
        <v>24000</v>
      </c>
      <c r="O32" s="3">
        <v>7100</v>
      </c>
      <c r="P32" s="2">
        <f t="shared" ref="P32:P95" si="3">O32/N32</f>
        <v>0.29583333333333334</v>
      </c>
      <c r="Q32" s="4">
        <v>4000</v>
      </c>
      <c r="R32" s="3">
        <v>1550</v>
      </c>
      <c r="S32" s="2">
        <f t="shared" ref="S32:S95" si="4">R32/Q32</f>
        <v>0.38750000000000001</v>
      </c>
      <c r="T32" s="4">
        <v>99000</v>
      </c>
      <c r="U32" s="3">
        <v>72600</v>
      </c>
      <c r="V32" s="2">
        <f>U32/T32</f>
        <v>0.73333333333333328</v>
      </c>
      <c r="W32" s="4"/>
      <c r="Y32" s="2"/>
      <c r="Z32" s="4">
        <v>43000</v>
      </c>
      <c r="AA32" s="3">
        <v>32000</v>
      </c>
      <c r="AB32" s="2">
        <f>AA32/Z32</f>
        <v>0.7441860465116279</v>
      </c>
      <c r="AC32" s="4"/>
      <c r="AE32" s="2"/>
      <c r="AF32" s="4"/>
      <c r="AH32" s="2"/>
    </row>
    <row r="33" spans="1:34" x14ac:dyDescent="0.3">
      <c r="A33" s="19" t="s">
        <v>2</v>
      </c>
      <c r="B33" s="10">
        <v>3243390.0056443056</v>
      </c>
      <c r="C33" s="11">
        <v>2851000</v>
      </c>
      <c r="D33" s="2">
        <f>C33/B33</f>
        <v>0.87901855621388447</v>
      </c>
      <c r="E33" s="10">
        <v>2515000</v>
      </c>
      <c r="F33" s="11">
        <v>2633000</v>
      </c>
      <c r="G33" s="2">
        <f t="shared" si="2"/>
        <v>1.0469184890656065</v>
      </c>
      <c r="H33" s="10">
        <v>728390.00564430584</v>
      </c>
      <c r="I33" s="11">
        <v>218000</v>
      </c>
      <c r="J33" s="2">
        <f>I33/H33</f>
        <v>0.29929021308737697</v>
      </c>
      <c r="K33" s="4">
        <v>819861.9</v>
      </c>
      <c r="L33" s="3">
        <v>462636.36363636365</v>
      </c>
      <c r="M33" s="2">
        <f t="shared" si="0"/>
        <v>0.56428572133473165</v>
      </c>
      <c r="N33" s="4">
        <v>24000</v>
      </c>
      <c r="O33" s="3">
        <v>9900</v>
      </c>
      <c r="P33" s="2">
        <f t="shared" si="3"/>
        <v>0.41249999999999998</v>
      </c>
      <c r="Q33" s="4">
        <v>4000</v>
      </c>
      <c r="R33" s="3">
        <v>1550</v>
      </c>
      <c r="S33" s="2">
        <f t="shared" si="4"/>
        <v>0.38750000000000001</v>
      </c>
      <c r="T33" s="4">
        <v>99000</v>
      </c>
      <c r="U33" s="3">
        <v>72600</v>
      </c>
      <c r="V33" s="2">
        <f>U33/T33</f>
        <v>0.73333333333333328</v>
      </c>
      <c r="W33" s="4"/>
      <c r="Y33" s="2"/>
      <c r="Z33" s="4">
        <v>43000</v>
      </c>
      <c r="AA33" s="3">
        <v>32000</v>
      </c>
      <c r="AB33" s="2">
        <f>AA33/Z33</f>
        <v>0.7441860465116279</v>
      </c>
      <c r="AC33" s="4"/>
      <c r="AE33" s="2"/>
      <c r="AF33" s="4"/>
      <c r="AH33" s="2"/>
    </row>
    <row r="34" spans="1:34" x14ac:dyDescent="0.3">
      <c r="A34" s="19" t="s">
        <v>3</v>
      </c>
      <c r="B34" s="10">
        <v>3565592.5029512909</v>
      </c>
      <c r="C34" s="11">
        <v>2096000</v>
      </c>
      <c r="D34" s="2">
        <f t="shared" ref="D34:D97" si="5">C34/B34</f>
        <v>0.58784058982205944</v>
      </c>
      <c r="E34" s="10">
        <v>2581000</v>
      </c>
      <c r="F34" s="11">
        <v>1878000</v>
      </c>
      <c r="G34" s="2">
        <f t="shared" si="2"/>
        <v>0.7276249515691593</v>
      </c>
      <c r="H34" s="10">
        <v>984592.50295129081</v>
      </c>
      <c r="I34" s="11">
        <v>218000</v>
      </c>
      <c r="J34" s="2">
        <f t="shared" ref="J34:J97" si="6">I34/H34</f>
        <v>0.22141139542150745</v>
      </c>
      <c r="K34" s="4">
        <v>848989.70000000007</v>
      </c>
      <c r="L34" s="3">
        <v>417545.45454545453</v>
      </c>
      <c r="M34" s="2">
        <f t="shared" si="0"/>
        <v>0.49181451146633992</v>
      </c>
      <c r="N34" s="4">
        <v>24000</v>
      </c>
      <c r="O34" s="3">
        <v>7000</v>
      </c>
      <c r="P34" s="2">
        <f t="shared" si="3"/>
        <v>0.29166666666666669</v>
      </c>
      <c r="Q34" s="4">
        <v>4000</v>
      </c>
      <c r="R34" s="3">
        <v>1550</v>
      </c>
      <c r="S34" s="2">
        <f t="shared" si="4"/>
        <v>0.38750000000000001</v>
      </c>
      <c r="T34" s="4">
        <v>99000</v>
      </c>
      <c r="U34" s="3">
        <v>72600</v>
      </c>
      <c r="V34" s="2">
        <f t="shared" ref="V34:V97" si="7">U34/T34</f>
        <v>0.73333333333333328</v>
      </c>
      <c r="W34" s="4"/>
      <c r="Y34" s="2"/>
      <c r="Z34" s="4">
        <v>43000</v>
      </c>
      <c r="AA34" s="3">
        <v>32000</v>
      </c>
      <c r="AB34" s="2">
        <f t="shared" ref="AB34:AB97" si="8">AA34/Z34</f>
        <v>0.7441860465116279</v>
      </c>
      <c r="AC34" s="4"/>
      <c r="AE34" s="2"/>
      <c r="AF34" s="4"/>
      <c r="AH34" s="2"/>
    </row>
    <row r="35" spans="1:34" x14ac:dyDescent="0.3">
      <c r="A35" s="19" t="s">
        <v>4</v>
      </c>
      <c r="B35" s="10">
        <v>3457811.6719887047</v>
      </c>
      <c r="C35" s="11">
        <v>2434000</v>
      </c>
      <c r="D35" s="2">
        <f t="shared" si="5"/>
        <v>0.70391340850559514</v>
      </c>
      <c r="E35" s="10">
        <v>2587000</v>
      </c>
      <c r="F35" s="11">
        <v>2207000</v>
      </c>
      <c r="G35" s="2">
        <f t="shared" si="2"/>
        <v>0.85311171240819483</v>
      </c>
      <c r="H35" s="10">
        <v>870811.67198870459</v>
      </c>
      <c r="I35" s="11">
        <v>227000</v>
      </c>
      <c r="J35" s="2">
        <f t="shared" si="6"/>
        <v>0.26067634059335903</v>
      </c>
      <c r="K35" s="4">
        <v>934659.70000000007</v>
      </c>
      <c r="L35" s="3">
        <v>426545.45454545453</v>
      </c>
      <c r="M35" s="2">
        <f t="shared" si="0"/>
        <v>0.45636444424152928</v>
      </c>
      <c r="N35" s="4">
        <v>26000</v>
      </c>
      <c r="O35" s="3">
        <v>6700</v>
      </c>
      <c r="P35" s="2">
        <f t="shared" si="3"/>
        <v>0.25769230769230766</v>
      </c>
      <c r="Q35" s="4">
        <v>7000</v>
      </c>
      <c r="R35" s="3">
        <v>2400</v>
      </c>
      <c r="S35" s="2">
        <f t="shared" si="4"/>
        <v>0.34285714285714286</v>
      </c>
      <c r="T35" s="4">
        <v>154000</v>
      </c>
      <c r="U35" s="3">
        <v>127000</v>
      </c>
      <c r="V35" s="2">
        <f t="shared" si="7"/>
        <v>0.82467532467532467</v>
      </c>
      <c r="W35" s="4"/>
      <c r="Y35" s="2"/>
      <c r="Z35" s="4">
        <v>43000</v>
      </c>
      <c r="AA35" s="3">
        <v>32000</v>
      </c>
      <c r="AB35" s="2">
        <f t="shared" si="8"/>
        <v>0.7441860465116279</v>
      </c>
      <c r="AC35" s="4"/>
      <c r="AE35" s="2"/>
      <c r="AF35" s="4"/>
      <c r="AH35" s="2"/>
    </row>
    <row r="36" spans="1:34" x14ac:dyDescent="0.3">
      <c r="A36" s="19" t="s">
        <v>5</v>
      </c>
      <c r="B36" s="10">
        <v>3632507.1779782362</v>
      </c>
      <c r="C36" s="11">
        <v>1709000</v>
      </c>
      <c r="D36" s="2">
        <f t="shared" si="5"/>
        <v>0.47047394988251262</v>
      </c>
      <c r="E36" s="10">
        <v>2360000</v>
      </c>
      <c r="F36" s="11">
        <v>1482000</v>
      </c>
      <c r="G36" s="2">
        <f t="shared" si="2"/>
        <v>0.62796610169491529</v>
      </c>
      <c r="H36" s="10">
        <v>1272507.1779782365</v>
      </c>
      <c r="I36" s="11">
        <v>227000</v>
      </c>
      <c r="J36" s="2">
        <f t="shared" si="6"/>
        <v>0.17838799177593509</v>
      </c>
      <c r="K36" s="4">
        <v>954363.8</v>
      </c>
      <c r="L36" s="3">
        <v>358636.36363636365</v>
      </c>
      <c r="M36" s="2">
        <f t="shared" si="0"/>
        <v>0.37578579954139463</v>
      </c>
      <c r="N36" s="4">
        <v>26000</v>
      </c>
      <c r="O36" s="3">
        <v>4100</v>
      </c>
      <c r="P36" s="2">
        <f t="shared" si="3"/>
        <v>0.15769230769230769</v>
      </c>
      <c r="Q36" s="4">
        <v>7000</v>
      </c>
      <c r="R36" s="3">
        <v>2400</v>
      </c>
      <c r="S36" s="2">
        <f t="shared" si="4"/>
        <v>0.34285714285714286</v>
      </c>
      <c r="T36" s="4">
        <v>154000</v>
      </c>
      <c r="U36" s="3">
        <v>127000</v>
      </c>
      <c r="V36" s="2">
        <f t="shared" si="7"/>
        <v>0.82467532467532467</v>
      </c>
      <c r="W36" s="4"/>
      <c r="Y36" s="2"/>
      <c r="Z36" s="4">
        <v>55000</v>
      </c>
      <c r="AA36" s="3">
        <v>42000</v>
      </c>
      <c r="AB36" s="2">
        <f t="shared" si="8"/>
        <v>0.76363636363636367</v>
      </c>
      <c r="AC36" s="4"/>
      <c r="AE36" s="2"/>
      <c r="AF36" s="4"/>
      <c r="AH36" s="2"/>
    </row>
    <row r="37" spans="1:34" x14ac:dyDescent="0.3">
      <c r="A37" s="19" t="s">
        <v>6</v>
      </c>
      <c r="B37" s="10">
        <v>3745473.7228397029</v>
      </c>
      <c r="C37" s="11">
        <v>2435000</v>
      </c>
      <c r="D37" s="2">
        <f t="shared" si="5"/>
        <v>0.65011803050479233</v>
      </c>
      <c r="E37" s="10">
        <v>2791000</v>
      </c>
      <c r="F37" s="11">
        <v>2208000</v>
      </c>
      <c r="G37" s="2">
        <f t="shared" si="2"/>
        <v>0.79111429595127192</v>
      </c>
      <c r="H37" s="10">
        <v>954473.72283970285</v>
      </c>
      <c r="I37" s="11">
        <v>227000</v>
      </c>
      <c r="J37" s="2">
        <f t="shared" si="6"/>
        <v>0.23782739594406105</v>
      </c>
      <c r="K37" s="4">
        <v>1082868.8</v>
      </c>
      <c r="L37" s="3">
        <v>567636.36363636365</v>
      </c>
      <c r="M37" s="2">
        <f t="shared" si="0"/>
        <v>0.52419680356139509</v>
      </c>
      <c r="N37" s="4">
        <v>26000</v>
      </c>
      <c r="O37" s="3">
        <v>8500</v>
      </c>
      <c r="P37" s="2">
        <f t="shared" si="3"/>
        <v>0.32692307692307693</v>
      </c>
      <c r="Q37" s="4">
        <v>7000</v>
      </c>
      <c r="R37" s="3">
        <v>2400</v>
      </c>
      <c r="S37" s="2">
        <f t="shared" si="4"/>
        <v>0.34285714285714286</v>
      </c>
      <c r="T37" s="4">
        <v>154000</v>
      </c>
      <c r="U37" s="3">
        <v>127000</v>
      </c>
      <c r="V37" s="2">
        <f t="shared" si="7"/>
        <v>0.82467532467532467</v>
      </c>
      <c r="W37" s="4"/>
      <c r="Y37" s="2"/>
      <c r="Z37" s="4">
        <v>55000</v>
      </c>
      <c r="AA37" s="3">
        <v>42000</v>
      </c>
      <c r="AB37" s="2">
        <f t="shared" si="8"/>
        <v>0.76363636363636367</v>
      </c>
      <c r="AC37" s="4"/>
      <c r="AE37" s="2"/>
      <c r="AF37" s="4"/>
      <c r="AH37" s="2"/>
    </row>
    <row r="38" spans="1:34" x14ac:dyDescent="0.3">
      <c r="A38" s="19" t="s">
        <v>7</v>
      </c>
      <c r="B38" s="10">
        <v>4075937.57186531</v>
      </c>
      <c r="C38" s="11">
        <v>1894000</v>
      </c>
      <c r="D38" s="2">
        <f t="shared" si="5"/>
        <v>0.46467836334726559</v>
      </c>
      <c r="E38" s="10">
        <v>2762000</v>
      </c>
      <c r="F38" s="11">
        <v>1667000</v>
      </c>
      <c r="G38" s="2">
        <f t="shared" si="2"/>
        <v>0.6035481535119479</v>
      </c>
      <c r="H38" s="10">
        <v>1313937.5718653097</v>
      </c>
      <c r="I38" s="11">
        <v>227000</v>
      </c>
      <c r="J38" s="2">
        <f t="shared" si="6"/>
        <v>0.17276315470433135</v>
      </c>
      <c r="K38" s="4">
        <v>1096576</v>
      </c>
      <c r="L38" s="3">
        <v>489454.54545454541</v>
      </c>
      <c r="M38" s="2">
        <f t="shared" si="0"/>
        <v>0.44634803739507833</v>
      </c>
      <c r="N38" s="4">
        <v>26000</v>
      </c>
      <c r="O38" s="3">
        <v>8100</v>
      </c>
      <c r="P38" s="2">
        <f t="shared" si="3"/>
        <v>0.31153846153846154</v>
      </c>
      <c r="Q38" s="4">
        <v>7000</v>
      </c>
      <c r="R38" s="3">
        <v>2400</v>
      </c>
      <c r="S38" s="2">
        <f t="shared" si="4"/>
        <v>0.34285714285714286</v>
      </c>
      <c r="T38" s="4">
        <v>154000</v>
      </c>
      <c r="U38" s="3">
        <v>127000</v>
      </c>
      <c r="V38" s="2">
        <f t="shared" si="7"/>
        <v>0.82467532467532467</v>
      </c>
      <c r="W38" s="4"/>
      <c r="Y38" s="2"/>
      <c r="Z38" s="4">
        <v>55000</v>
      </c>
      <c r="AA38" s="3">
        <v>42000</v>
      </c>
      <c r="AB38" s="2">
        <f t="shared" si="8"/>
        <v>0.76363636363636367</v>
      </c>
      <c r="AC38" s="4"/>
      <c r="AE38" s="2"/>
      <c r="AF38" s="4"/>
      <c r="AH38" s="2"/>
    </row>
    <row r="39" spans="1:34" x14ac:dyDescent="0.3">
      <c r="A39" s="19" t="s">
        <v>8</v>
      </c>
      <c r="B39" s="10">
        <v>4306831.6907765474</v>
      </c>
      <c r="C39" s="11">
        <v>1898000</v>
      </c>
      <c r="D39" s="2">
        <f t="shared" si="5"/>
        <v>0.44069518761662574</v>
      </c>
      <c r="E39" s="10">
        <v>2970000</v>
      </c>
      <c r="F39" s="11">
        <v>1671000</v>
      </c>
      <c r="G39" s="2">
        <f t="shared" si="2"/>
        <v>0.56262626262626259</v>
      </c>
      <c r="H39" s="10">
        <v>1336831.6907765479</v>
      </c>
      <c r="I39" s="11">
        <v>227000</v>
      </c>
      <c r="J39" s="2">
        <f t="shared" si="6"/>
        <v>0.16980447244494831</v>
      </c>
      <c r="K39" s="4">
        <v>1017759.6</v>
      </c>
      <c r="L39" s="3">
        <v>311272.72727272724</v>
      </c>
      <c r="M39" s="2">
        <f t="shared" si="0"/>
        <v>0.30584111146947396</v>
      </c>
      <c r="N39" s="4">
        <v>26000</v>
      </c>
      <c r="O39" s="3">
        <v>4700</v>
      </c>
      <c r="P39" s="2">
        <f t="shared" si="3"/>
        <v>0.18076923076923077</v>
      </c>
      <c r="Q39" s="4">
        <v>7000</v>
      </c>
      <c r="R39" s="3">
        <v>2400</v>
      </c>
      <c r="S39" s="2">
        <f t="shared" si="4"/>
        <v>0.34285714285714286</v>
      </c>
      <c r="T39" s="4">
        <v>154000</v>
      </c>
      <c r="U39" s="3">
        <v>127000</v>
      </c>
      <c r="V39" s="2">
        <f t="shared" si="7"/>
        <v>0.82467532467532467</v>
      </c>
      <c r="W39" s="4"/>
      <c r="Y39" s="2"/>
      <c r="Z39" s="4">
        <v>55000</v>
      </c>
      <c r="AA39" s="3">
        <v>42000</v>
      </c>
      <c r="AB39" s="2">
        <f t="shared" si="8"/>
        <v>0.76363636363636367</v>
      </c>
      <c r="AC39" s="4"/>
      <c r="AE39" s="2"/>
      <c r="AF39" s="4"/>
      <c r="AH39" s="2"/>
    </row>
    <row r="40" spans="1:34" x14ac:dyDescent="0.3">
      <c r="A40" s="19" t="s">
        <v>9</v>
      </c>
      <c r="B40" s="10">
        <v>4047344.0599037278</v>
      </c>
      <c r="C40" s="11">
        <v>1906000</v>
      </c>
      <c r="D40" s="2">
        <f t="shared" si="5"/>
        <v>0.47092611149182534</v>
      </c>
      <c r="E40" s="10">
        <v>2575000</v>
      </c>
      <c r="F40" s="11">
        <v>1643000</v>
      </c>
      <c r="G40" s="2">
        <f t="shared" si="2"/>
        <v>0.6380582524271845</v>
      </c>
      <c r="H40" s="10">
        <v>1472344.0599037281</v>
      </c>
      <c r="I40" s="11">
        <v>263000</v>
      </c>
      <c r="J40" s="2">
        <f t="shared" si="6"/>
        <v>0.17862672670217908</v>
      </c>
      <c r="K40" s="4">
        <v>823288.70000000007</v>
      </c>
      <c r="L40" s="3">
        <v>276636.36363636365</v>
      </c>
      <c r="M40" s="2">
        <f t="shared" si="0"/>
        <v>0.33601379884888938</v>
      </c>
      <c r="N40" s="4">
        <v>53000</v>
      </c>
      <c r="O40" s="3">
        <v>8300</v>
      </c>
      <c r="P40" s="2">
        <f t="shared" si="3"/>
        <v>0.15660377358490565</v>
      </c>
      <c r="Q40" s="4">
        <v>67000</v>
      </c>
      <c r="R40" s="3">
        <v>21200</v>
      </c>
      <c r="S40" s="2">
        <f t="shared" si="4"/>
        <v>0.31641791044776119</v>
      </c>
      <c r="T40" s="4">
        <v>154000</v>
      </c>
      <c r="U40" s="3">
        <v>127000</v>
      </c>
      <c r="V40" s="2">
        <f t="shared" si="7"/>
        <v>0.82467532467532467</v>
      </c>
      <c r="W40" s="4">
        <v>6000</v>
      </c>
      <c r="X40" s="3">
        <v>1500</v>
      </c>
      <c r="Y40" s="2">
        <f>X40/W40</f>
        <v>0.25</v>
      </c>
      <c r="Z40" s="4">
        <v>55000</v>
      </c>
      <c r="AA40" s="3">
        <v>30000</v>
      </c>
      <c r="AB40" s="2">
        <f t="shared" si="8"/>
        <v>0.54545454545454541</v>
      </c>
      <c r="AC40" s="4"/>
      <c r="AE40" s="2"/>
      <c r="AF40" s="4"/>
      <c r="AH40" s="2"/>
    </row>
    <row r="41" spans="1:34" x14ac:dyDescent="0.3">
      <c r="A41" s="19" t="s">
        <v>10</v>
      </c>
      <c r="B41" s="10">
        <v>4149703.0972099584</v>
      </c>
      <c r="C41" s="11">
        <v>2660000</v>
      </c>
      <c r="D41" s="2">
        <f t="shared" si="5"/>
        <v>0.64100971507779525</v>
      </c>
      <c r="E41" s="10">
        <v>2941000</v>
      </c>
      <c r="F41" s="11">
        <v>2397000</v>
      </c>
      <c r="G41" s="2">
        <f t="shared" si="2"/>
        <v>0.81502890173410403</v>
      </c>
      <c r="H41" s="10">
        <v>1208703.0972099586</v>
      </c>
      <c r="I41" s="11">
        <v>263000</v>
      </c>
      <c r="J41" s="2">
        <f t="shared" si="6"/>
        <v>0.21758858780711424</v>
      </c>
      <c r="K41" s="4">
        <v>992058.6</v>
      </c>
      <c r="L41" s="3">
        <v>256363.63636363635</v>
      </c>
      <c r="M41" s="2">
        <f t="shared" si="0"/>
        <v>0.25841581975463584</v>
      </c>
      <c r="N41" s="4">
        <v>53000</v>
      </c>
      <c r="O41" s="3">
        <v>21000</v>
      </c>
      <c r="P41" s="2">
        <f t="shared" si="3"/>
        <v>0.39622641509433965</v>
      </c>
      <c r="Q41" s="4">
        <v>67000</v>
      </c>
      <c r="R41" s="3">
        <v>21200</v>
      </c>
      <c r="S41" s="2">
        <f t="shared" si="4"/>
        <v>0.31641791044776119</v>
      </c>
      <c r="T41" s="4">
        <v>136000</v>
      </c>
      <c r="U41" s="3">
        <v>99800</v>
      </c>
      <c r="V41" s="2">
        <f t="shared" si="7"/>
        <v>0.73382352941176465</v>
      </c>
      <c r="W41" s="4">
        <v>6000</v>
      </c>
      <c r="X41" s="3">
        <v>1500</v>
      </c>
      <c r="Y41" s="2">
        <f t="shared" ref="Y41:Y54" si="9">X41/W41</f>
        <v>0.25</v>
      </c>
      <c r="Z41" s="4">
        <v>53000</v>
      </c>
      <c r="AA41" s="3">
        <v>30000</v>
      </c>
      <c r="AB41" s="2">
        <f t="shared" si="8"/>
        <v>0.56603773584905659</v>
      </c>
      <c r="AC41" s="4"/>
      <c r="AE41" s="2"/>
      <c r="AF41" s="4"/>
      <c r="AH41" s="2"/>
    </row>
    <row r="42" spans="1:34" x14ac:dyDescent="0.3">
      <c r="A42" s="19" t="s">
        <v>11</v>
      </c>
      <c r="B42" s="10">
        <v>3719292.1062957942</v>
      </c>
      <c r="C42" s="11">
        <v>3377000</v>
      </c>
      <c r="D42" s="2">
        <f t="shared" si="5"/>
        <v>0.90796847988455043</v>
      </c>
      <c r="E42" s="10">
        <v>2962000</v>
      </c>
      <c r="F42" s="11">
        <v>3114000</v>
      </c>
      <c r="G42" s="2">
        <f t="shared" si="2"/>
        <v>1.051316677920324</v>
      </c>
      <c r="H42" s="10">
        <v>757292.10629579448</v>
      </c>
      <c r="I42" s="11">
        <v>263000</v>
      </c>
      <c r="J42" s="2">
        <f t="shared" si="6"/>
        <v>0.34729003222605032</v>
      </c>
      <c r="K42" s="4">
        <v>908958.70000000007</v>
      </c>
      <c r="L42" s="3">
        <v>507900</v>
      </c>
      <c r="M42" s="2">
        <f t="shared" si="0"/>
        <v>0.55877126210464778</v>
      </c>
      <c r="N42" s="4">
        <v>134000</v>
      </c>
      <c r="O42" s="3">
        <v>50800</v>
      </c>
      <c r="P42" s="2">
        <f t="shared" si="3"/>
        <v>0.37910447761194027</v>
      </c>
      <c r="Q42" s="4">
        <v>102000</v>
      </c>
      <c r="R42" s="3">
        <v>37200</v>
      </c>
      <c r="S42" s="2">
        <f t="shared" si="4"/>
        <v>0.36470588235294116</v>
      </c>
      <c r="T42" s="4">
        <v>177000</v>
      </c>
      <c r="U42" s="3">
        <v>163700</v>
      </c>
      <c r="V42" s="2">
        <f t="shared" si="7"/>
        <v>0.92485875706214693</v>
      </c>
      <c r="W42" s="4">
        <v>5000</v>
      </c>
      <c r="X42" s="3">
        <v>1800</v>
      </c>
      <c r="Y42" s="2">
        <f t="shared" si="9"/>
        <v>0.36</v>
      </c>
      <c r="Z42" s="4">
        <v>48000</v>
      </c>
      <c r="AA42" s="3">
        <v>37000</v>
      </c>
      <c r="AB42" s="2">
        <f t="shared" si="8"/>
        <v>0.77083333333333337</v>
      </c>
      <c r="AC42" s="4"/>
      <c r="AE42" s="2"/>
      <c r="AF42" s="4"/>
      <c r="AH42" s="2"/>
    </row>
    <row r="43" spans="1:34" x14ac:dyDescent="0.3">
      <c r="A43" s="19" t="s">
        <v>12</v>
      </c>
      <c r="B43" s="10">
        <v>3865401.6843603589</v>
      </c>
      <c r="C43" s="11">
        <v>2309000</v>
      </c>
      <c r="D43" s="2">
        <f t="shared" si="5"/>
        <v>0.59735059601757534</v>
      </c>
      <c r="E43" s="10">
        <v>2801000</v>
      </c>
      <c r="F43" s="11">
        <v>2046000</v>
      </c>
      <c r="G43" s="2">
        <f t="shared" si="2"/>
        <v>0.73045340949660831</v>
      </c>
      <c r="H43" s="10">
        <v>1064401.6843603591</v>
      </c>
      <c r="I43" s="11">
        <v>263000</v>
      </c>
      <c r="J43" s="2">
        <f t="shared" si="6"/>
        <v>0.24708717006404124</v>
      </c>
      <c r="K43" s="4">
        <v>1017759.6</v>
      </c>
      <c r="L43" s="3">
        <v>513200</v>
      </c>
      <c r="M43" s="2">
        <f t="shared" si="0"/>
        <v>0.50424481380475317</v>
      </c>
      <c r="N43" s="4">
        <v>183000</v>
      </c>
      <c r="O43" s="3">
        <v>48100</v>
      </c>
      <c r="P43" s="2">
        <f t="shared" si="3"/>
        <v>0.26284153005464483</v>
      </c>
      <c r="Q43" s="4">
        <v>106000</v>
      </c>
      <c r="R43" s="3">
        <v>25400</v>
      </c>
      <c r="S43" s="2">
        <f t="shared" si="4"/>
        <v>0.23962264150943396</v>
      </c>
      <c r="T43" s="4">
        <v>186000</v>
      </c>
      <c r="U43" s="3">
        <v>154000</v>
      </c>
      <c r="V43" s="2">
        <f t="shared" si="7"/>
        <v>0.82795698924731187</v>
      </c>
      <c r="W43" s="4">
        <v>5000</v>
      </c>
      <c r="X43" s="3">
        <v>1300</v>
      </c>
      <c r="Y43" s="2">
        <f t="shared" si="9"/>
        <v>0.26</v>
      </c>
      <c r="Z43" s="4">
        <v>48000</v>
      </c>
      <c r="AA43" s="3">
        <v>30000</v>
      </c>
      <c r="AB43" s="2">
        <f t="shared" si="8"/>
        <v>0.625</v>
      </c>
      <c r="AC43" s="4"/>
      <c r="AE43" s="2"/>
      <c r="AF43" s="4"/>
      <c r="AH43" s="2"/>
    </row>
    <row r="44" spans="1:34" x14ac:dyDescent="0.3">
      <c r="A44" s="19" t="s">
        <v>13</v>
      </c>
      <c r="B44" s="10">
        <v>3961040.7508939267</v>
      </c>
      <c r="C44" s="11">
        <v>3279000</v>
      </c>
      <c r="D44" s="2">
        <f t="shared" si="5"/>
        <v>0.8278127406944743</v>
      </c>
      <c r="E44" s="10">
        <v>3152000</v>
      </c>
      <c r="F44" s="11">
        <v>3016000</v>
      </c>
      <c r="G44" s="2">
        <f t="shared" si="2"/>
        <v>0.95685279187817263</v>
      </c>
      <c r="H44" s="10">
        <v>809040.7508939266</v>
      </c>
      <c r="I44" s="11">
        <v>263000</v>
      </c>
      <c r="J44" s="2">
        <f t="shared" si="6"/>
        <v>0.32507633232245176</v>
      </c>
      <c r="K44" s="4">
        <v>1075158.5</v>
      </c>
      <c r="L44" s="3">
        <v>436900</v>
      </c>
      <c r="M44" s="2">
        <f t="shared" si="0"/>
        <v>0.40635869036983852</v>
      </c>
      <c r="N44" s="4">
        <v>137000</v>
      </c>
      <c r="O44" s="3">
        <v>60800</v>
      </c>
      <c r="P44" s="2">
        <f t="shared" si="3"/>
        <v>0.44379562043795623</v>
      </c>
      <c r="Q44" s="4">
        <v>81000</v>
      </c>
      <c r="R44" s="3">
        <v>27000</v>
      </c>
      <c r="S44" s="2">
        <f t="shared" si="4"/>
        <v>0.33333333333333331</v>
      </c>
      <c r="T44" s="4">
        <v>169000</v>
      </c>
      <c r="U44" s="3">
        <v>154000</v>
      </c>
      <c r="V44" s="2">
        <f t="shared" si="7"/>
        <v>0.91124260355029585</v>
      </c>
      <c r="W44" s="4">
        <v>7000</v>
      </c>
      <c r="X44" s="3">
        <v>1500</v>
      </c>
      <c r="Y44" s="2">
        <f t="shared" si="9"/>
        <v>0.21428571428571427</v>
      </c>
      <c r="Z44" s="4">
        <v>53000</v>
      </c>
      <c r="AA44" s="3">
        <v>27000</v>
      </c>
      <c r="AB44" s="2">
        <f t="shared" si="8"/>
        <v>0.50943396226415094</v>
      </c>
      <c r="AC44" s="4"/>
      <c r="AE44" s="2"/>
      <c r="AF44" s="4"/>
      <c r="AH44" s="2"/>
    </row>
    <row r="45" spans="1:34" x14ac:dyDescent="0.3">
      <c r="A45" s="19" t="s">
        <v>14</v>
      </c>
      <c r="B45" s="10">
        <v>3547148.9523748145</v>
      </c>
      <c r="C45" s="11">
        <v>3112000</v>
      </c>
      <c r="D45" s="2">
        <f t="shared" si="5"/>
        <v>0.87732430799572636</v>
      </c>
      <c r="E45" s="10">
        <v>3014000</v>
      </c>
      <c r="F45" s="11">
        <v>2931000</v>
      </c>
      <c r="G45" s="2">
        <f t="shared" si="2"/>
        <v>0.9724618447246185</v>
      </c>
      <c r="H45" s="10">
        <v>533148.95237481454</v>
      </c>
      <c r="I45" s="11">
        <v>181000</v>
      </c>
      <c r="J45" s="2">
        <f t="shared" si="6"/>
        <v>0.33949236736519611</v>
      </c>
      <c r="K45" s="4">
        <v>1135127.5</v>
      </c>
      <c r="L45" s="3">
        <v>759200</v>
      </c>
      <c r="M45" s="2">
        <f t="shared" si="0"/>
        <v>0.66882354625361473</v>
      </c>
      <c r="N45" s="4">
        <v>157000</v>
      </c>
      <c r="O45" s="3">
        <v>72600</v>
      </c>
      <c r="P45" s="2">
        <f t="shared" si="3"/>
        <v>0.4624203821656051</v>
      </c>
      <c r="Q45" s="4">
        <v>122000</v>
      </c>
      <c r="R45" s="3">
        <v>46200</v>
      </c>
      <c r="S45" s="2">
        <f t="shared" si="4"/>
        <v>0.37868852459016394</v>
      </c>
      <c r="T45" s="4">
        <v>175000</v>
      </c>
      <c r="U45" s="3">
        <v>157000</v>
      </c>
      <c r="V45" s="2">
        <f t="shared" si="7"/>
        <v>0.89714285714285713</v>
      </c>
      <c r="W45" s="4">
        <v>8000</v>
      </c>
      <c r="X45" s="3">
        <v>2500</v>
      </c>
      <c r="Y45" s="2">
        <f t="shared" si="9"/>
        <v>0.3125</v>
      </c>
      <c r="Z45" s="4">
        <v>51000</v>
      </c>
      <c r="AA45" s="3">
        <v>36000</v>
      </c>
      <c r="AB45" s="2">
        <f t="shared" si="8"/>
        <v>0.70588235294117652</v>
      </c>
      <c r="AC45" s="4"/>
      <c r="AE45" s="2"/>
      <c r="AF45" s="4"/>
      <c r="AH45" s="2"/>
    </row>
    <row r="46" spans="1:34" x14ac:dyDescent="0.3">
      <c r="A46" s="19" t="s">
        <v>15</v>
      </c>
      <c r="B46" s="10">
        <v>3407543.0012687095</v>
      </c>
      <c r="C46" s="11">
        <v>2202000</v>
      </c>
      <c r="D46" s="2">
        <f t="shared" si="5"/>
        <v>0.64621341511468611</v>
      </c>
      <c r="E46" s="10">
        <v>2755000</v>
      </c>
      <c r="F46" s="11">
        <v>2037000</v>
      </c>
      <c r="G46" s="2">
        <f t="shared" si="2"/>
        <v>0.73938294010889294</v>
      </c>
      <c r="H46" s="10">
        <v>652543.00126870954</v>
      </c>
      <c r="I46" s="11">
        <v>165000</v>
      </c>
      <c r="J46" s="2">
        <f t="shared" si="6"/>
        <v>0.2528568993601924</v>
      </c>
      <c r="K46" s="4">
        <v>1183102.7</v>
      </c>
      <c r="L46" s="3">
        <v>710300</v>
      </c>
      <c r="M46" s="2">
        <f t="shared" si="0"/>
        <v>0.6003705341894664</v>
      </c>
      <c r="N46" s="4">
        <v>200000</v>
      </c>
      <c r="O46" s="3">
        <v>81300</v>
      </c>
      <c r="P46" s="2">
        <f t="shared" si="3"/>
        <v>0.40649999999999997</v>
      </c>
      <c r="Q46" s="4">
        <v>188000</v>
      </c>
      <c r="R46" s="3">
        <v>48700</v>
      </c>
      <c r="S46" s="2">
        <f t="shared" si="4"/>
        <v>0.25904255319148939</v>
      </c>
      <c r="T46" s="4">
        <v>224000</v>
      </c>
      <c r="U46" s="3">
        <v>155000</v>
      </c>
      <c r="V46" s="2">
        <f t="shared" si="7"/>
        <v>0.6919642857142857</v>
      </c>
      <c r="W46" s="4">
        <v>10000</v>
      </c>
      <c r="X46" s="3">
        <v>3000</v>
      </c>
      <c r="Y46" s="2">
        <f t="shared" si="9"/>
        <v>0.3</v>
      </c>
      <c r="Z46" s="4">
        <v>60000</v>
      </c>
      <c r="AA46" s="3">
        <v>45000</v>
      </c>
      <c r="AB46" s="2">
        <f t="shared" si="8"/>
        <v>0.75</v>
      </c>
      <c r="AC46" s="4"/>
      <c r="AE46" s="2"/>
      <c r="AF46" s="4"/>
      <c r="AH46" s="2"/>
    </row>
    <row r="47" spans="1:34" x14ac:dyDescent="0.3">
      <c r="A47" s="19" t="s">
        <v>16</v>
      </c>
      <c r="B47" s="10">
        <v>3820669.9806807702</v>
      </c>
      <c r="C47" s="11">
        <v>3692000</v>
      </c>
      <c r="D47" s="2">
        <f t="shared" si="5"/>
        <v>0.96632266557138136</v>
      </c>
      <c r="E47" s="10">
        <v>3136000</v>
      </c>
      <c r="F47" s="11">
        <v>3434000</v>
      </c>
      <c r="G47" s="2">
        <f t="shared" si="2"/>
        <v>1.0950255102040816</v>
      </c>
      <c r="H47" s="10">
        <v>684669.98068077047</v>
      </c>
      <c r="I47" s="11">
        <v>258000</v>
      </c>
      <c r="J47" s="2">
        <f t="shared" si="6"/>
        <v>0.37682388198686528</v>
      </c>
      <c r="K47" s="4">
        <v>1171108.8999999999</v>
      </c>
      <c r="L47" s="3">
        <v>561300</v>
      </c>
      <c r="M47" s="2">
        <f t="shared" si="0"/>
        <v>0.47928932996752055</v>
      </c>
      <c r="N47" s="4">
        <v>161000</v>
      </c>
      <c r="O47" s="3">
        <v>97000</v>
      </c>
      <c r="P47" s="2">
        <f t="shared" si="3"/>
        <v>0.60248447204968947</v>
      </c>
      <c r="Q47" s="4">
        <v>100000</v>
      </c>
      <c r="R47" s="3">
        <v>49100</v>
      </c>
      <c r="S47" s="2">
        <f t="shared" si="4"/>
        <v>0.49099999999999999</v>
      </c>
      <c r="T47" s="4">
        <v>297000</v>
      </c>
      <c r="U47" s="3">
        <v>308000</v>
      </c>
      <c r="V47" s="2">
        <f t="shared" si="7"/>
        <v>1.037037037037037</v>
      </c>
      <c r="W47" s="4">
        <v>7000</v>
      </c>
      <c r="X47" s="3">
        <v>1800</v>
      </c>
      <c r="Y47" s="2">
        <f t="shared" si="9"/>
        <v>0.25714285714285712</v>
      </c>
      <c r="Z47" s="4">
        <v>69000</v>
      </c>
      <c r="AA47" s="3">
        <v>58000</v>
      </c>
      <c r="AB47" s="2">
        <f t="shared" si="8"/>
        <v>0.84057971014492749</v>
      </c>
      <c r="AC47" s="4"/>
      <c r="AE47" s="2"/>
      <c r="AF47" s="4"/>
      <c r="AH47" s="2"/>
    </row>
    <row r="48" spans="1:34" x14ac:dyDescent="0.3">
      <c r="A48" s="19" t="s">
        <v>17</v>
      </c>
      <c r="B48" s="10">
        <v>4032303.4874888556</v>
      </c>
      <c r="C48" s="11">
        <v>4226000</v>
      </c>
      <c r="D48" s="2">
        <f t="shared" si="5"/>
        <v>1.0480361939799749</v>
      </c>
      <c r="E48" s="10">
        <v>3376000</v>
      </c>
      <c r="F48" s="11">
        <v>3959000</v>
      </c>
      <c r="G48" s="2">
        <f t="shared" si="2"/>
        <v>1.1726895734597156</v>
      </c>
      <c r="H48" s="10">
        <v>656303.48748885537</v>
      </c>
      <c r="I48" s="11">
        <v>267000</v>
      </c>
      <c r="J48" s="2">
        <f t="shared" si="6"/>
        <v>0.40682398477203568</v>
      </c>
      <c r="K48" s="4">
        <v>1020329.7000000001</v>
      </c>
      <c r="L48" s="3">
        <v>585700</v>
      </c>
      <c r="M48" s="2">
        <f t="shared" si="0"/>
        <v>0.57403013947354464</v>
      </c>
      <c r="N48" s="4">
        <v>199000</v>
      </c>
      <c r="O48" s="3">
        <v>137600</v>
      </c>
      <c r="P48" s="2">
        <f t="shared" si="3"/>
        <v>0.69145728643216076</v>
      </c>
      <c r="Q48" s="4">
        <v>99000</v>
      </c>
      <c r="R48" s="3">
        <v>51300</v>
      </c>
      <c r="S48" s="2">
        <f t="shared" si="4"/>
        <v>0.51818181818181819</v>
      </c>
      <c r="T48" s="4">
        <v>159000</v>
      </c>
      <c r="U48" s="3">
        <v>201000</v>
      </c>
      <c r="V48" s="2">
        <f t="shared" si="7"/>
        <v>1.2641509433962264</v>
      </c>
      <c r="W48" s="4">
        <v>7000</v>
      </c>
      <c r="X48" s="3">
        <v>1800</v>
      </c>
      <c r="Y48" s="2">
        <f t="shared" si="9"/>
        <v>0.25714285714285712</v>
      </c>
      <c r="Z48" s="4">
        <v>69000</v>
      </c>
      <c r="AA48" s="3">
        <v>55000</v>
      </c>
      <c r="AB48" s="2">
        <f t="shared" si="8"/>
        <v>0.79710144927536231</v>
      </c>
      <c r="AC48" s="4"/>
      <c r="AE48" s="2"/>
      <c r="AF48" s="4"/>
      <c r="AH48" s="2"/>
    </row>
    <row r="49" spans="1:34" x14ac:dyDescent="0.3">
      <c r="A49" s="19" t="s">
        <v>18</v>
      </c>
      <c r="B49" s="10">
        <v>4149557.7478396371</v>
      </c>
      <c r="C49" s="11">
        <v>4038000</v>
      </c>
      <c r="D49" s="2">
        <f t="shared" si="5"/>
        <v>0.97311575001029527</v>
      </c>
      <c r="E49" s="10">
        <v>3476000</v>
      </c>
      <c r="F49" s="11">
        <v>3777000</v>
      </c>
      <c r="G49" s="2">
        <f t="shared" si="2"/>
        <v>1.0865937859608745</v>
      </c>
      <c r="H49" s="10">
        <v>673557.74783963687</v>
      </c>
      <c r="I49" s="11">
        <v>261000</v>
      </c>
      <c r="J49" s="2">
        <f t="shared" si="6"/>
        <v>0.38749461473367219</v>
      </c>
      <c r="K49" s="4">
        <v>1145000</v>
      </c>
      <c r="L49" s="3">
        <v>602600</v>
      </c>
      <c r="M49" s="2">
        <f t="shared" si="0"/>
        <v>0.52628820960698686</v>
      </c>
      <c r="N49" s="4">
        <v>256000</v>
      </c>
      <c r="O49" s="3">
        <v>133700</v>
      </c>
      <c r="P49" s="2">
        <f t="shared" si="3"/>
        <v>0.52226562499999996</v>
      </c>
      <c r="Q49" s="4">
        <v>101000</v>
      </c>
      <c r="R49" s="3">
        <v>52600</v>
      </c>
      <c r="S49" s="2">
        <f t="shared" si="4"/>
        <v>0.52079207920792081</v>
      </c>
      <c r="T49" s="4">
        <v>137000</v>
      </c>
      <c r="U49" s="3">
        <v>140000</v>
      </c>
      <c r="V49" s="2">
        <f t="shared" si="7"/>
        <v>1.0218978102189782</v>
      </c>
      <c r="W49" s="4">
        <v>7000</v>
      </c>
      <c r="X49" s="3">
        <v>1600</v>
      </c>
      <c r="Y49" s="2">
        <f t="shared" si="9"/>
        <v>0.22857142857142856</v>
      </c>
      <c r="Z49" s="4">
        <v>57000</v>
      </c>
      <c r="AA49" s="3">
        <v>39000</v>
      </c>
      <c r="AB49" s="2">
        <f t="shared" si="8"/>
        <v>0.68421052631578949</v>
      </c>
      <c r="AC49" s="4"/>
      <c r="AE49" s="2"/>
      <c r="AF49" s="4"/>
      <c r="AH49" s="2"/>
    </row>
    <row r="50" spans="1:34" x14ac:dyDescent="0.3">
      <c r="A50" s="19" t="s">
        <v>19</v>
      </c>
      <c r="B50" s="10">
        <v>3781853.7858988373</v>
      </c>
      <c r="C50" s="11">
        <v>3944000</v>
      </c>
      <c r="D50" s="2">
        <f t="shared" si="5"/>
        <v>1.0428747971975403</v>
      </c>
      <c r="E50" s="10">
        <v>3396000</v>
      </c>
      <c r="F50" s="11">
        <v>3784000</v>
      </c>
      <c r="G50" s="2">
        <f t="shared" si="2"/>
        <v>1.1142520612485276</v>
      </c>
      <c r="H50" s="10">
        <v>385853.78589883749</v>
      </c>
      <c r="I50" s="11">
        <v>160000</v>
      </c>
      <c r="J50" s="2">
        <f t="shared" si="6"/>
        <v>0.41466484416443833</v>
      </c>
      <c r="K50" s="4">
        <v>1127000</v>
      </c>
      <c r="L50" s="3">
        <v>787700</v>
      </c>
      <c r="M50" s="2">
        <f t="shared" si="0"/>
        <v>0.69893522626441884</v>
      </c>
      <c r="N50" s="4">
        <v>236000</v>
      </c>
      <c r="O50" s="3">
        <v>152000</v>
      </c>
      <c r="P50" s="2">
        <f t="shared" si="3"/>
        <v>0.64406779661016944</v>
      </c>
      <c r="Q50" s="4">
        <v>107000</v>
      </c>
      <c r="R50" s="3">
        <v>64000</v>
      </c>
      <c r="S50" s="2">
        <f t="shared" si="4"/>
        <v>0.59813084112149528</v>
      </c>
      <c r="T50" s="4">
        <v>122000</v>
      </c>
      <c r="U50" s="3">
        <v>164000</v>
      </c>
      <c r="V50" s="2">
        <f t="shared" si="7"/>
        <v>1.3442622950819672</v>
      </c>
      <c r="W50" s="4">
        <v>7000</v>
      </c>
      <c r="X50" s="3">
        <v>1600</v>
      </c>
      <c r="Y50" s="2">
        <f t="shared" si="9"/>
        <v>0.22857142857142856</v>
      </c>
      <c r="Z50" s="4">
        <v>38000</v>
      </c>
      <c r="AA50" s="3">
        <v>26000</v>
      </c>
      <c r="AB50" s="2">
        <f t="shared" si="8"/>
        <v>0.68421052631578949</v>
      </c>
      <c r="AC50" s="4"/>
      <c r="AE50" s="2"/>
      <c r="AF50" s="4"/>
      <c r="AH50" s="2"/>
    </row>
    <row r="51" spans="1:34" x14ac:dyDescent="0.3">
      <c r="A51" s="19" t="s">
        <v>20</v>
      </c>
      <c r="B51" s="10">
        <v>4165008.124821804</v>
      </c>
      <c r="C51" s="11">
        <v>4591000</v>
      </c>
      <c r="D51" s="2">
        <f t="shared" si="5"/>
        <v>1.1022787621083985</v>
      </c>
      <c r="E51" s="10">
        <v>3467000</v>
      </c>
      <c r="F51" s="11">
        <v>4271000</v>
      </c>
      <c r="G51" s="2">
        <f t="shared" si="2"/>
        <v>1.2319007787712719</v>
      </c>
      <c r="H51" s="10">
        <v>698008.12482180388</v>
      </c>
      <c r="I51" s="11">
        <v>320000</v>
      </c>
      <c r="J51" s="2">
        <f t="shared" si="6"/>
        <v>0.45844738566860316</v>
      </c>
      <c r="K51" s="4">
        <v>1310000</v>
      </c>
      <c r="L51" s="3">
        <v>829900</v>
      </c>
      <c r="M51" s="2">
        <f t="shared" si="0"/>
        <v>0.63351145038167944</v>
      </c>
      <c r="N51" s="4">
        <v>281000</v>
      </c>
      <c r="O51" s="3">
        <v>125000</v>
      </c>
      <c r="P51" s="2">
        <f t="shared" si="3"/>
        <v>0.44483985765124556</v>
      </c>
      <c r="Q51" s="4">
        <v>132000</v>
      </c>
      <c r="R51" s="3">
        <v>75000</v>
      </c>
      <c r="S51" s="2">
        <f t="shared" si="4"/>
        <v>0.56818181818181823</v>
      </c>
      <c r="T51" s="4">
        <v>169000</v>
      </c>
      <c r="U51" s="3">
        <v>236000</v>
      </c>
      <c r="V51" s="2">
        <f t="shared" si="7"/>
        <v>1.3964497041420119</v>
      </c>
      <c r="W51" s="4">
        <v>7000</v>
      </c>
      <c r="X51" s="3">
        <v>1600</v>
      </c>
      <c r="Y51" s="2">
        <f t="shared" si="9"/>
        <v>0.22857142857142856</v>
      </c>
      <c r="Z51" s="4">
        <v>36000</v>
      </c>
      <c r="AA51" s="3">
        <v>23000</v>
      </c>
      <c r="AB51" s="2">
        <f t="shared" si="8"/>
        <v>0.63888888888888884</v>
      </c>
      <c r="AC51" s="4"/>
      <c r="AE51" s="2"/>
      <c r="AF51" s="4"/>
      <c r="AH51" s="2"/>
    </row>
    <row r="52" spans="1:34" x14ac:dyDescent="0.3">
      <c r="A52" s="19" t="s">
        <v>21</v>
      </c>
      <c r="B52" s="10">
        <v>3966834.9020765135</v>
      </c>
      <c r="C52" s="11">
        <v>3920000</v>
      </c>
      <c r="D52" s="2">
        <f t="shared" si="5"/>
        <v>0.98819338257511125</v>
      </c>
      <c r="E52" s="10">
        <v>3400000</v>
      </c>
      <c r="F52" s="11">
        <v>3691000</v>
      </c>
      <c r="G52" s="2">
        <f t="shared" si="2"/>
        <v>1.0855882352941177</v>
      </c>
      <c r="H52" s="10">
        <v>566834.90207651374</v>
      </c>
      <c r="I52" s="11">
        <v>229000</v>
      </c>
      <c r="J52" s="2">
        <f t="shared" si="6"/>
        <v>0.40399770578892236</v>
      </c>
      <c r="K52" s="4">
        <v>1335000</v>
      </c>
      <c r="L52" s="3">
        <v>779200</v>
      </c>
      <c r="M52" s="2">
        <f t="shared" si="0"/>
        <v>0.58367041198501868</v>
      </c>
      <c r="N52" s="4">
        <v>188000</v>
      </c>
      <c r="O52" s="3">
        <v>98000</v>
      </c>
      <c r="P52" s="2">
        <f t="shared" si="3"/>
        <v>0.52127659574468088</v>
      </c>
      <c r="Q52" s="4">
        <v>135000</v>
      </c>
      <c r="R52" s="3">
        <v>69000</v>
      </c>
      <c r="S52" s="2">
        <f t="shared" si="4"/>
        <v>0.51111111111111107</v>
      </c>
      <c r="T52" s="4">
        <v>186000</v>
      </c>
      <c r="U52" s="3">
        <v>186000</v>
      </c>
      <c r="V52" s="2">
        <f t="shared" si="7"/>
        <v>1</v>
      </c>
      <c r="W52" s="4">
        <v>9000</v>
      </c>
      <c r="X52" s="3">
        <v>2200</v>
      </c>
      <c r="Y52" s="2">
        <f t="shared" si="9"/>
        <v>0.24444444444444444</v>
      </c>
      <c r="Z52" s="4">
        <v>33000</v>
      </c>
      <c r="AA52" s="3">
        <v>20000</v>
      </c>
      <c r="AB52" s="2">
        <f t="shared" si="8"/>
        <v>0.60606060606060608</v>
      </c>
      <c r="AC52" s="4"/>
      <c r="AE52" s="2"/>
      <c r="AF52" s="4"/>
      <c r="AH52" s="2"/>
    </row>
    <row r="53" spans="1:34" x14ac:dyDescent="0.3">
      <c r="A53" s="19" t="s">
        <v>22</v>
      </c>
      <c r="B53" s="10">
        <v>4353393.5029406948</v>
      </c>
      <c r="C53" s="11">
        <v>4265000</v>
      </c>
      <c r="D53" s="2">
        <f t="shared" si="5"/>
        <v>0.97969549435837</v>
      </c>
      <c r="E53" s="10">
        <v>3640000</v>
      </c>
      <c r="F53" s="11">
        <v>3975000</v>
      </c>
      <c r="G53" s="2">
        <f t="shared" si="2"/>
        <v>1.0920329670329669</v>
      </c>
      <c r="H53" s="10">
        <v>713393.50294069503</v>
      </c>
      <c r="I53" s="11">
        <v>290000</v>
      </c>
      <c r="J53" s="2">
        <f t="shared" si="6"/>
        <v>0.40650776717840104</v>
      </c>
      <c r="K53" s="4">
        <v>1083000</v>
      </c>
      <c r="L53" s="3">
        <v>622800</v>
      </c>
      <c r="M53" s="2">
        <f t="shared" si="0"/>
        <v>0.57506925207756232</v>
      </c>
      <c r="N53" s="4">
        <v>257000</v>
      </c>
      <c r="O53" s="3">
        <v>130000</v>
      </c>
      <c r="P53" s="2">
        <f t="shared" si="3"/>
        <v>0.50583657587548636</v>
      </c>
      <c r="Q53" s="4">
        <v>194000</v>
      </c>
      <c r="R53" s="3">
        <v>101000</v>
      </c>
      <c r="S53" s="2">
        <f t="shared" si="4"/>
        <v>0.52061855670103097</v>
      </c>
      <c r="T53" s="4">
        <v>191000</v>
      </c>
      <c r="U53" s="3">
        <v>260000</v>
      </c>
      <c r="V53" s="2">
        <f t="shared" si="7"/>
        <v>1.3612565445026179</v>
      </c>
      <c r="W53" s="4">
        <v>8000</v>
      </c>
      <c r="X53" s="3">
        <v>2600</v>
      </c>
      <c r="Y53" s="2">
        <f t="shared" si="9"/>
        <v>0.32500000000000001</v>
      </c>
      <c r="Z53" s="4">
        <v>37000</v>
      </c>
      <c r="AA53" s="3">
        <v>27000</v>
      </c>
      <c r="AB53" s="2">
        <f t="shared" si="8"/>
        <v>0.72972972972972971</v>
      </c>
      <c r="AC53" s="4"/>
      <c r="AE53" s="2"/>
      <c r="AF53" s="4"/>
      <c r="AH53" s="2"/>
    </row>
    <row r="54" spans="1:34" x14ac:dyDescent="0.3">
      <c r="A54" s="19" t="s">
        <v>25</v>
      </c>
      <c r="B54" s="10">
        <v>4523528.1194308344</v>
      </c>
      <c r="C54" s="11">
        <v>4559000</v>
      </c>
      <c r="D54" s="2">
        <f t="shared" si="5"/>
        <v>1.0078416403375048</v>
      </c>
      <c r="E54" s="10">
        <v>3805000</v>
      </c>
      <c r="F54" s="11">
        <v>4288000</v>
      </c>
      <c r="G54" s="2">
        <f t="shared" si="2"/>
        <v>1.1269382391590013</v>
      </c>
      <c r="H54" s="10">
        <v>718528.11943083443</v>
      </c>
      <c r="I54" s="11">
        <v>271000</v>
      </c>
      <c r="J54" s="2">
        <f t="shared" si="6"/>
        <v>0.37715990880728012</v>
      </c>
      <c r="K54" s="4">
        <v>1183000</v>
      </c>
      <c r="L54" s="3">
        <v>741400</v>
      </c>
      <c r="M54" s="2">
        <f t="shared" si="0"/>
        <v>0.62671174978867283</v>
      </c>
      <c r="N54" s="4">
        <v>265000</v>
      </c>
      <c r="O54" s="3">
        <v>142000</v>
      </c>
      <c r="P54" s="2">
        <f t="shared" si="3"/>
        <v>0.53584905660377358</v>
      </c>
      <c r="Q54" s="4">
        <v>172000</v>
      </c>
      <c r="R54" s="3">
        <v>91000</v>
      </c>
      <c r="S54" s="2">
        <f t="shared" si="4"/>
        <v>0.52906976744186052</v>
      </c>
      <c r="T54" s="4">
        <v>318000</v>
      </c>
      <c r="U54" s="3">
        <v>238000</v>
      </c>
      <c r="V54" s="2">
        <f t="shared" si="7"/>
        <v>0.74842767295597479</v>
      </c>
      <c r="W54" s="4">
        <v>9000</v>
      </c>
      <c r="X54" s="3">
        <v>2100</v>
      </c>
      <c r="Y54" s="2">
        <f t="shared" si="9"/>
        <v>0.23333333333333334</v>
      </c>
      <c r="Z54" s="4">
        <v>44000</v>
      </c>
      <c r="AA54" s="3">
        <v>26000</v>
      </c>
      <c r="AB54" s="2">
        <f t="shared" si="8"/>
        <v>0.59090909090909094</v>
      </c>
      <c r="AC54" s="4"/>
      <c r="AE54" s="2"/>
      <c r="AF54" s="4"/>
      <c r="AH54" s="2"/>
    </row>
    <row r="55" spans="1:34" x14ac:dyDescent="0.3">
      <c r="A55" s="19" t="s">
        <v>26</v>
      </c>
      <c r="B55" s="10">
        <v>4359567.5988448719</v>
      </c>
      <c r="C55" s="11">
        <v>5598000</v>
      </c>
      <c r="D55" s="2">
        <f t="shared" si="5"/>
        <v>1.2840723014556004</v>
      </c>
      <c r="E55" s="10">
        <v>3682000</v>
      </c>
      <c r="F55" s="11">
        <v>5275000</v>
      </c>
      <c r="G55" s="2">
        <f t="shared" si="2"/>
        <v>1.4326453014665943</v>
      </c>
      <c r="H55" s="10">
        <v>677567.59884487162</v>
      </c>
      <c r="I55" s="11">
        <v>323000</v>
      </c>
      <c r="J55" s="2">
        <f t="shared" si="6"/>
        <v>0.47670520336370231</v>
      </c>
      <c r="K55" s="4">
        <v>1253000</v>
      </c>
      <c r="L55" s="3">
        <v>768800</v>
      </c>
      <c r="M55" s="2">
        <f t="shared" si="0"/>
        <v>0.61356743814844372</v>
      </c>
      <c r="N55" s="4">
        <v>306000</v>
      </c>
      <c r="O55" s="3">
        <v>180000</v>
      </c>
      <c r="P55" s="2">
        <f t="shared" si="3"/>
        <v>0.58823529411764708</v>
      </c>
      <c r="Q55" s="4">
        <v>191000</v>
      </c>
      <c r="R55" s="3">
        <v>113000</v>
      </c>
      <c r="S55" s="2">
        <f t="shared" si="4"/>
        <v>0.59162303664921467</v>
      </c>
      <c r="T55" s="4">
        <v>328000</v>
      </c>
      <c r="U55" s="3">
        <v>335000</v>
      </c>
      <c r="V55" s="2">
        <f t="shared" si="7"/>
        <v>1.0213414634146341</v>
      </c>
      <c r="W55" s="4"/>
      <c r="Y55" s="2"/>
      <c r="Z55" s="4">
        <v>51000</v>
      </c>
      <c r="AA55" s="3">
        <v>25000</v>
      </c>
      <c r="AB55" s="2">
        <f t="shared" si="8"/>
        <v>0.49019607843137253</v>
      </c>
      <c r="AC55" s="4"/>
      <c r="AE55" s="2"/>
      <c r="AF55" s="4"/>
      <c r="AH55" s="2"/>
    </row>
    <row r="56" spans="1:34" x14ac:dyDescent="0.3">
      <c r="A56" s="19" t="s">
        <v>27</v>
      </c>
      <c r="B56" s="10">
        <v>4431152.5433177836</v>
      </c>
      <c r="C56" s="11">
        <v>6247000</v>
      </c>
      <c r="D56" s="2">
        <f t="shared" si="5"/>
        <v>1.4097912312724441</v>
      </c>
      <c r="E56" s="10">
        <v>3955000</v>
      </c>
      <c r="F56" s="11">
        <v>6002000</v>
      </c>
      <c r="G56" s="2">
        <f t="shared" si="2"/>
        <v>1.5175726927939317</v>
      </c>
      <c r="H56" s="10">
        <v>476152.54331778374</v>
      </c>
      <c r="I56" s="11">
        <v>245000</v>
      </c>
      <c r="J56" s="2">
        <f t="shared" si="6"/>
        <v>0.51454098783735203</v>
      </c>
      <c r="K56" s="4">
        <v>1407000</v>
      </c>
      <c r="L56" s="3">
        <v>871200</v>
      </c>
      <c r="M56" s="2">
        <f t="shared" si="0"/>
        <v>0.61918976545842219</v>
      </c>
      <c r="N56" s="4">
        <v>251000</v>
      </c>
      <c r="O56" s="3">
        <v>128000</v>
      </c>
      <c r="P56" s="2">
        <f t="shared" si="3"/>
        <v>0.50996015936254979</v>
      </c>
      <c r="Q56" s="4">
        <v>155000</v>
      </c>
      <c r="R56" s="3">
        <v>100000</v>
      </c>
      <c r="S56" s="2">
        <f t="shared" si="4"/>
        <v>0.64516129032258063</v>
      </c>
      <c r="T56" s="4">
        <v>264000</v>
      </c>
      <c r="U56" s="3">
        <v>181000</v>
      </c>
      <c r="V56" s="2">
        <f t="shared" si="7"/>
        <v>0.68560606060606055</v>
      </c>
      <c r="W56" s="4"/>
      <c r="Y56" s="2"/>
      <c r="Z56" s="4">
        <v>58000</v>
      </c>
      <c r="AA56" s="3">
        <v>36000</v>
      </c>
      <c r="AB56" s="2">
        <f t="shared" si="8"/>
        <v>0.62068965517241381</v>
      </c>
      <c r="AC56" s="4"/>
      <c r="AE56" s="2"/>
      <c r="AF56" s="4"/>
      <c r="AH56" s="2"/>
    </row>
    <row r="57" spans="1:34" x14ac:dyDescent="0.3">
      <c r="A57" s="19" t="s">
        <v>28</v>
      </c>
      <c r="B57" s="10">
        <v>4480273.8007104453</v>
      </c>
      <c r="C57" s="11">
        <v>6378000</v>
      </c>
      <c r="D57" s="2">
        <f t="shared" si="5"/>
        <v>1.4235737108273669</v>
      </c>
      <c r="E57" s="10">
        <v>3947000</v>
      </c>
      <c r="F57" s="11">
        <v>6099000</v>
      </c>
      <c r="G57" s="2">
        <f t="shared" si="2"/>
        <v>1.5452242209272866</v>
      </c>
      <c r="H57" s="10">
        <v>533273.80071044492</v>
      </c>
      <c r="I57" s="11">
        <v>279000</v>
      </c>
      <c r="J57" s="2">
        <f t="shared" si="6"/>
        <v>0.52318339965006155</v>
      </c>
      <c r="K57" s="4">
        <v>1375000</v>
      </c>
      <c r="L57" s="3">
        <v>705100</v>
      </c>
      <c r="M57" s="2">
        <f t="shared" si="0"/>
        <v>0.51280000000000003</v>
      </c>
      <c r="N57" s="4">
        <v>323000</v>
      </c>
      <c r="O57" s="3">
        <v>184000</v>
      </c>
      <c r="P57" s="2">
        <f t="shared" si="3"/>
        <v>0.56965944272445823</v>
      </c>
      <c r="Q57" s="4">
        <v>176000</v>
      </c>
      <c r="R57" s="3">
        <v>102000</v>
      </c>
      <c r="S57" s="2">
        <f t="shared" si="4"/>
        <v>0.57954545454545459</v>
      </c>
      <c r="T57" s="4">
        <v>501000</v>
      </c>
      <c r="U57" s="3">
        <v>272000</v>
      </c>
      <c r="V57" s="2">
        <f t="shared" si="7"/>
        <v>0.54291417165668665</v>
      </c>
      <c r="W57" s="4"/>
      <c r="Y57" s="2"/>
      <c r="Z57" s="4">
        <v>62000</v>
      </c>
      <c r="AA57" s="3">
        <v>43000</v>
      </c>
      <c r="AB57" s="2">
        <f t="shared" si="8"/>
        <v>0.69354838709677424</v>
      </c>
      <c r="AC57" s="4"/>
      <c r="AE57" s="2"/>
      <c r="AF57" s="4"/>
      <c r="AH57" s="2"/>
    </row>
    <row r="58" spans="1:34" x14ac:dyDescent="0.3">
      <c r="A58" s="19" t="s">
        <v>29</v>
      </c>
      <c r="B58" s="10">
        <v>5124388.1921394793</v>
      </c>
      <c r="C58" s="11">
        <v>4527000</v>
      </c>
      <c r="D58" s="2">
        <f t="shared" si="5"/>
        <v>0.88342253362931422</v>
      </c>
      <c r="E58" s="10">
        <v>4434000</v>
      </c>
      <c r="F58" s="11">
        <v>4279000</v>
      </c>
      <c r="G58" s="2">
        <f t="shared" si="2"/>
        <v>0.96504285069914297</v>
      </c>
      <c r="H58" s="10">
        <v>690388.19213947933</v>
      </c>
      <c r="I58" s="11">
        <v>248000</v>
      </c>
      <c r="J58" s="2">
        <f t="shared" si="6"/>
        <v>0.359218194667351</v>
      </c>
      <c r="K58" s="4">
        <v>1519000</v>
      </c>
      <c r="L58" s="3">
        <v>982800</v>
      </c>
      <c r="M58" s="2">
        <f t="shared" si="0"/>
        <v>0.64700460829493089</v>
      </c>
      <c r="N58" s="4">
        <v>345000</v>
      </c>
      <c r="O58" s="3">
        <v>146000</v>
      </c>
      <c r="P58" s="2">
        <f t="shared" si="3"/>
        <v>0.42318840579710143</v>
      </c>
      <c r="Q58" s="4">
        <v>161000</v>
      </c>
      <c r="R58" s="3">
        <v>83000</v>
      </c>
      <c r="S58" s="2">
        <f t="shared" si="4"/>
        <v>0.51552795031055898</v>
      </c>
      <c r="T58" s="4">
        <v>366000</v>
      </c>
      <c r="U58" s="3">
        <v>257000</v>
      </c>
      <c r="V58" s="2">
        <f t="shared" si="7"/>
        <v>0.70218579234972678</v>
      </c>
      <c r="W58" s="4"/>
      <c r="X58" s="3">
        <v>2500</v>
      </c>
      <c r="Y58" s="2"/>
      <c r="Z58" s="4">
        <v>70000</v>
      </c>
      <c r="AA58" s="3">
        <v>37000</v>
      </c>
      <c r="AB58" s="2">
        <f t="shared" si="8"/>
        <v>0.52857142857142858</v>
      </c>
      <c r="AC58" s="4"/>
      <c r="AE58" s="2"/>
      <c r="AF58" s="4"/>
      <c r="AH58" s="2"/>
    </row>
    <row r="59" spans="1:34" x14ac:dyDescent="0.3">
      <c r="A59" s="19" t="s">
        <v>30</v>
      </c>
      <c r="B59" s="10">
        <v>4768911.2624160824</v>
      </c>
      <c r="C59" s="11">
        <v>4773000</v>
      </c>
      <c r="D59" s="2">
        <f t="shared" si="5"/>
        <v>1.0008573733833424</v>
      </c>
      <c r="E59" s="10">
        <v>4291000</v>
      </c>
      <c r="F59" s="11">
        <v>4583000</v>
      </c>
      <c r="G59" s="2">
        <f t="shared" si="2"/>
        <v>1.0680494057329293</v>
      </c>
      <c r="H59" s="10">
        <v>477911.26241608255</v>
      </c>
      <c r="I59" s="11">
        <v>190000</v>
      </c>
      <c r="J59" s="2">
        <f t="shared" si="6"/>
        <v>0.39756334479219874</v>
      </c>
      <c r="K59" s="4">
        <v>1319000</v>
      </c>
      <c r="L59" s="3">
        <v>1074800</v>
      </c>
      <c r="M59" s="2">
        <f t="shared" si="0"/>
        <v>0.81485974222896129</v>
      </c>
      <c r="N59" s="4">
        <v>256000</v>
      </c>
      <c r="O59" s="3">
        <v>138000</v>
      </c>
      <c r="P59" s="2">
        <f t="shared" si="3"/>
        <v>0.5390625</v>
      </c>
      <c r="Q59" s="4">
        <v>141000</v>
      </c>
      <c r="R59" s="3">
        <v>78000</v>
      </c>
      <c r="S59" s="2">
        <f t="shared" si="4"/>
        <v>0.55319148936170215</v>
      </c>
      <c r="T59" s="4">
        <v>483000</v>
      </c>
      <c r="U59" s="3">
        <v>414000</v>
      </c>
      <c r="V59" s="2">
        <f t="shared" si="7"/>
        <v>0.8571428571428571</v>
      </c>
      <c r="W59" s="4"/>
      <c r="Y59" s="2"/>
      <c r="Z59" s="4">
        <v>59000</v>
      </c>
      <c r="AA59" s="3">
        <v>47000</v>
      </c>
      <c r="AB59" s="2">
        <f t="shared" si="8"/>
        <v>0.79661016949152541</v>
      </c>
      <c r="AC59" s="4"/>
      <c r="AE59" s="2"/>
      <c r="AF59" s="4"/>
      <c r="AH59" s="2"/>
    </row>
    <row r="60" spans="1:34" x14ac:dyDescent="0.3">
      <c r="A60" s="19" t="s">
        <v>31</v>
      </c>
      <c r="B60" s="10">
        <v>4708050.8973919684</v>
      </c>
      <c r="C60" s="11">
        <v>5345000</v>
      </c>
      <c r="D60" s="2">
        <f t="shared" si="5"/>
        <v>1.1352893408524685</v>
      </c>
      <c r="E60" s="10">
        <v>4242000</v>
      </c>
      <c r="F60" s="11">
        <v>5135000</v>
      </c>
      <c r="G60" s="2">
        <f t="shared" si="2"/>
        <v>1.2105139085337104</v>
      </c>
      <c r="H60" s="10">
        <v>466050.89739196876</v>
      </c>
      <c r="I60" s="11">
        <v>210000</v>
      </c>
      <c r="J60" s="2">
        <f t="shared" si="6"/>
        <v>0.45059456204282555</v>
      </c>
      <c r="K60" s="4">
        <v>1360000</v>
      </c>
      <c r="L60" s="3">
        <v>669500</v>
      </c>
      <c r="M60" s="2">
        <f t="shared" si="0"/>
        <v>0.49227941176470591</v>
      </c>
      <c r="N60" s="4">
        <v>256000</v>
      </c>
      <c r="O60" s="3">
        <v>143000</v>
      </c>
      <c r="P60" s="2">
        <f t="shared" si="3"/>
        <v>0.55859375</v>
      </c>
      <c r="Q60" s="4">
        <v>175000</v>
      </c>
      <c r="R60" s="3">
        <v>105000</v>
      </c>
      <c r="S60" s="2">
        <f t="shared" si="4"/>
        <v>0.6</v>
      </c>
      <c r="T60" s="4">
        <v>456000</v>
      </c>
      <c r="U60" s="3">
        <v>314000</v>
      </c>
      <c r="V60" s="2">
        <f t="shared" si="7"/>
        <v>0.68859649122807021</v>
      </c>
      <c r="W60" s="4"/>
      <c r="Y60" s="2"/>
      <c r="Z60" s="4">
        <v>70000</v>
      </c>
      <c r="AA60" s="3">
        <v>36000</v>
      </c>
      <c r="AB60" s="2">
        <f t="shared" si="8"/>
        <v>0.51428571428571423</v>
      </c>
      <c r="AC60" s="4"/>
      <c r="AE60" s="2"/>
      <c r="AF60" s="4"/>
      <c r="AH60" s="2"/>
    </row>
    <row r="61" spans="1:34" x14ac:dyDescent="0.3">
      <c r="A61" s="19" t="s">
        <v>32</v>
      </c>
      <c r="B61" s="10">
        <v>5017218.2594264001</v>
      </c>
      <c r="C61" s="11">
        <v>10101000</v>
      </c>
      <c r="D61" s="2">
        <f t="shared" si="5"/>
        <v>2.0132670092679623</v>
      </c>
      <c r="E61" s="10">
        <v>4589000</v>
      </c>
      <c r="F61" s="11">
        <v>9762000</v>
      </c>
      <c r="G61" s="2">
        <f t="shared" si="2"/>
        <v>2.1272608411418608</v>
      </c>
      <c r="H61" s="10">
        <v>428218.25942639995</v>
      </c>
      <c r="I61" s="11">
        <v>339000</v>
      </c>
      <c r="J61" s="2">
        <f t="shared" si="6"/>
        <v>0.7916523701116619</v>
      </c>
      <c r="K61" s="4">
        <v>1134000</v>
      </c>
      <c r="L61" s="3">
        <v>548000</v>
      </c>
      <c r="M61" s="2">
        <f t="shared" si="0"/>
        <v>0.48324514991181655</v>
      </c>
      <c r="N61" s="4">
        <v>271000</v>
      </c>
      <c r="O61" s="3">
        <v>297000</v>
      </c>
      <c r="P61" s="2">
        <f t="shared" si="3"/>
        <v>1.0959409594095941</v>
      </c>
      <c r="Q61" s="4">
        <v>145000</v>
      </c>
      <c r="R61" s="3">
        <v>110000</v>
      </c>
      <c r="S61" s="2">
        <f t="shared" si="4"/>
        <v>0.75862068965517238</v>
      </c>
      <c r="T61" s="4">
        <v>640000</v>
      </c>
      <c r="U61" s="3">
        <v>728000</v>
      </c>
      <c r="V61" s="2">
        <f t="shared" si="7"/>
        <v>1.1375</v>
      </c>
      <c r="W61" s="4"/>
      <c r="Y61" s="2"/>
      <c r="Z61" s="4">
        <v>62000</v>
      </c>
      <c r="AA61" s="3">
        <v>38000</v>
      </c>
      <c r="AB61" s="2">
        <f t="shared" si="8"/>
        <v>0.61290322580645162</v>
      </c>
      <c r="AC61" s="4"/>
      <c r="AE61" s="2"/>
      <c r="AF61" s="4"/>
      <c r="AH61" s="2"/>
    </row>
    <row r="62" spans="1:34" x14ac:dyDescent="0.3">
      <c r="A62" s="19" t="s">
        <v>33</v>
      </c>
      <c r="B62" s="10">
        <v>5075534.6986001814</v>
      </c>
      <c r="C62" s="11">
        <v>5461000</v>
      </c>
      <c r="D62" s="2">
        <f t="shared" si="5"/>
        <v>1.0759457523768143</v>
      </c>
      <c r="E62" s="10">
        <v>4729000</v>
      </c>
      <c r="F62" s="11">
        <v>5316000</v>
      </c>
      <c r="G62" s="2">
        <f t="shared" si="2"/>
        <v>1.1241277225629096</v>
      </c>
      <c r="H62" s="10">
        <v>346534.69860018155</v>
      </c>
      <c r="I62" s="11">
        <v>145000</v>
      </c>
      <c r="J62" s="2">
        <f t="shared" si="6"/>
        <v>0.41842851692983113</v>
      </c>
      <c r="K62" s="4">
        <v>1298000</v>
      </c>
      <c r="L62" s="3">
        <v>1077000</v>
      </c>
      <c r="M62" s="2">
        <f t="shared" si="0"/>
        <v>0.82973805855161786</v>
      </c>
      <c r="N62" s="4">
        <v>328000</v>
      </c>
      <c r="O62" s="3">
        <v>162000</v>
      </c>
      <c r="P62" s="2">
        <f t="shared" si="3"/>
        <v>0.49390243902439024</v>
      </c>
      <c r="Q62" s="4">
        <v>160000</v>
      </c>
      <c r="R62" s="3">
        <v>85000</v>
      </c>
      <c r="S62" s="2">
        <f t="shared" si="4"/>
        <v>0.53125</v>
      </c>
      <c r="T62" s="4">
        <v>266000</v>
      </c>
      <c r="U62" s="3">
        <v>199000</v>
      </c>
      <c r="V62" s="2">
        <f t="shared" si="7"/>
        <v>0.74812030075187974</v>
      </c>
      <c r="W62" s="4"/>
      <c r="Y62" s="2"/>
      <c r="Z62" s="4">
        <v>78000</v>
      </c>
      <c r="AA62" s="3">
        <v>51000</v>
      </c>
      <c r="AB62" s="2">
        <f t="shared" si="8"/>
        <v>0.65384615384615385</v>
      </c>
      <c r="AC62" s="4"/>
      <c r="AE62" s="2"/>
      <c r="AF62" s="4"/>
      <c r="AH62" s="2"/>
    </row>
    <row r="63" spans="1:34" x14ac:dyDescent="0.3">
      <c r="A63" s="19" t="s">
        <v>34</v>
      </c>
      <c r="B63" s="10">
        <v>4729171.8712472133</v>
      </c>
      <c r="C63" s="11">
        <v>5495000</v>
      </c>
      <c r="D63" s="2">
        <f t="shared" si="5"/>
        <v>1.1619370472468822</v>
      </c>
      <c r="E63" s="10">
        <v>4387000</v>
      </c>
      <c r="F63" s="11">
        <v>5340000</v>
      </c>
      <c r="G63" s="2">
        <f t="shared" si="2"/>
        <v>1.2172327330749944</v>
      </c>
      <c r="H63" s="10">
        <v>342171.87124721293</v>
      </c>
      <c r="I63" s="11">
        <v>155000</v>
      </c>
      <c r="J63" s="2">
        <f t="shared" si="6"/>
        <v>0.45298872591433831</v>
      </c>
      <c r="K63" s="4">
        <v>1670000</v>
      </c>
      <c r="L63" s="3">
        <v>1247000</v>
      </c>
      <c r="M63" s="2">
        <f t="shared" si="0"/>
        <v>0.74670658682634727</v>
      </c>
      <c r="N63" s="4">
        <v>341000</v>
      </c>
      <c r="O63" s="3">
        <v>245000</v>
      </c>
      <c r="P63" s="2">
        <f t="shared" si="3"/>
        <v>0.71847507331378302</v>
      </c>
      <c r="Q63" s="4">
        <v>165000</v>
      </c>
      <c r="R63" s="3">
        <v>93000</v>
      </c>
      <c r="S63" s="2">
        <f t="shared" si="4"/>
        <v>0.5636363636363636</v>
      </c>
      <c r="T63" s="4">
        <v>255000</v>
      </c>
      <c r="U63" s="3">
        <v>199000</v>
      </c>
      <c r="V63" s="2">
        <f t="shared" si="7"/>
        <v>0.7803921568627451</v>
      </c>
      <c r="W63" s="4"/>
      <c r="Y63" s="2"/>
      <c r="Z63" s="4">
        <v>64000</v>
      </c>
      <c r="AA63" s="3">
        <v>37000</v>
      </c>
      <c r="AB63" s="2">
        <f t="shared" si="8"/>
        <v>0.578125</v>
      </c>
      <c r="AC63" s="4"/>
      <c r="AE63" s="2"/>
      <c r="AF63" s="4"/>
      <c r="AH63" s="2"/>
    </row>
    <row r="64" spans="1:34" x14ac:dyDescent="0.3">
      <c r="A64" s="19" t="s">
        <v>35</v>
      </c>
      <c r="B64" s="10">
        <v>4497631.3409150429</v>
      </c>
      <c r="C64" s="11">
        <v>6278000</v>
      </c>
      <c r="D64" s="2">
        <f t="shared" si="5"/>
        <v>1.3958458406514798</v>
      </c>
      <c r="E64" s="10">
        <v>4217000</v>
      </c>
      <c r="F64" s="11">
        <v>6133000</v>
      </c>
      <c r="G64" s="2">
        <f t="shared" si="2"/>
        <v>1.4543514346691961</v>
      </c>
      <c r="H64" s="10">
        <v>280631.34091504279</v>
      </c>
      <c r="I64" s="11">
        <v>145000</v>
      </c>
      <c r="J64" s="2">
        <f t="shared" si="6"/>
        <v>0.51669211117762048</v>
      </c>
      <c r="K64" s="4">
        <v>1850000</v>
      </c>
      <c r="L64" s="3">
        <v>1316000</v>
      </c>
      <c r="M64" s="2">
        <f t="shared" si="0"/>
        <v>0.7113513513513513</v>
      </c>
      <c r="N64" s="4">
        <v>393000</v>
      </c>
      <c r="O64" s="3">
        <v>218000</v>
      </c>
      <c r="P64" s="2">
        <f t="shared" si="3"/>
        <v>0.55470737913486001</v>
      </c>
      <c r="Q64" s="4">
        <v>186000</v>
      </c>
      <c r="R64" s="3">
        <v>100000</v>
      </c>
      <c r="S64" s="2">
        <f t="shared" si="4"/>
        <v>0.5376344086021505</v>
      </c>
      <c r="T64" s="4">
        <v>328000</v>
      </c>
      <c r="U64" s="3">
        <v>379000</v>
      </c>
      <c r="V64" s="2">
        <f t="shared" si="7"/>
        <v>1.1554878048780488</v>
      </c>
      <c r="W64" s="4"/>
      <c r="X64" s="3">
        <v>3600</v>
      </c>
      <c r="Y64" s="2"/>
      <c r="Z64" s="4">
        <v>58000</v>
      </c>
      <c r="AA64" s="3">
        <v>20000</v>
      </c>
      <c r="AB64" s="2">
        <f t="shared" si="8"/>
        <v>0.34482758620689657</v>
      </c>
      <c r="AC64" s="4"/>
      <c r="AE64" s="2"/>
      <c r="AF64" s="4"/>
      <c r="AH64" s="2"/>
    </row>
    <row r="65" spans="1:34" x14ac:dyDescent="0.3">
      <c r="A65" s="19" t="s">
        <v>36</v>
      </c>
      <c r="B65" s="10">
        <v>4957458.0286870776</v>
      </c>
      <c r="C65" s="11">
        <v>8970000</v>
      </c>
      <c r="D65" s="2">
        <f t="shared" si="5"/>
        <v>1.8093950464318092</v>
      </c>
      <c r="E65" s="10">
        <v>4403000</v>
      </c>
      <c r="F65" s="11">
        <v>8600000</v>
      </c>
      <c r="G65" s="2">
        <f t="shared" si="2"/>
        <v>1.9532137179196003</v>
      </c>
      <c r="H65" s="10">
        <v>554458.02868707734</v>
      </c>
      <c r="I65" s="11">
        <v>370000</v>
      </c>
      <c r="J65" s="2">
        <f t="shared" si="6"/>
        <v>0.6673183196140875</v>
      </c>
      <c r="K65" s="4">
        <v>1930000</v>
      </c>
      <c r="L65" s="3">
        <v>1396000</v>
      </c>
      <c r="M65" s="2">
        <f t="shared" si="0"/>
        <v>0.72331606217616584</v>
      </c>
      <c r="N65" s="4">
        <v>373000</v>
      </c>
      <c r="O65" s="3">
        <v>268000</v>
      </c>
      <c r="P65" s="2">
        <f t="shared" si="3"/>
        <v>0.71849865951742631</v>
      </c>
      <c r="Q65" s="4">
        <v>185000</v>
      </c>
      <c r="R65" s="3">
        <v>138000</v>
      </c>
      <c r="S65" s="2">
        <f t="shared" si="4"/>
        <v>0.74594594594594599</v>
      </c>
      <c r="T65" s="4">
        <v>380000</v>
      </c>
      <c r="U65" s="3">
        <v>551000</v>
      </c>
      <c r="V65" s="2">
        <f t="shared" si="7"/>
        <v>1.45</v>
      </c>
      <c r="W65" s="4">
        <v>7000</v>
      </c>
      <c r="X65" s="3">
        <v>2900</v>
      </c>
      <c r="Y65" s="2">
        <f t="shared" ref="Y65:Y114" si="10">X65/W65</f>
        <v>0.41428571428571431</v>
      </c>
      <c r="Z65" s="4">
        <v>44000</v>
      </c>
      <c r="AA65" s="3">
        <v>33000</v>
      </c>
      <c r="AB65" s="2">
        <f t="shared" si="8"/>
        <v>0.75</v>
      </c>
      <c r="AC65" s="4"/>
      <c r="AE65" s="2"/>
      <c r="AF65" s="4"/>
      <c r="AH65" s="2"/>
    </row>
    <row r="66" spans="1:34" x14ac:dyDescent="0.3">
      <c r="A66" s="19" t="s">
        <v>37</v>
      </c>
      <c r="B66" s="10">
        <v>5112940.7256889157</v>
      </c>
      <c r="C66" s="11">
        <v>9863000</v>
      </c>
      <c r="D66" s="2">
        <f t="shared" si="5"/>
        <v>1.9290268612826649</v>
      </c>
      <c r="E66" s="10">
        <v>4578000</v>
      </c>
      <c r="F66" s="11">
        <v>9483000</v>
      </c>
      <c r="G66" s="2">
        <f t="shared" si="2"/>
        <v>2.0714285714285716</v>
      </c>
      <c r="H66" s="10">
        <v>534940.72568891605</v>
      </c>
      <c r="I66" s="11">
        <v>380000</v>
      </c>
      <c r="J66" s="2">
        <f t="shared" si="6"/>
        <v>0.71035907671942944</v>
      </c>
      <c r="K66" s="4">
        <v>2010000</v>
      </c>
      <c r="L66" s="3">
        <v>1670000</v>
      </c>
      <c r="M66" s="2">
        <f t="shared" si="0"/>
        <v>0.8308457711442786</v>
      </c>
      <c r="N66" s="4">
        <v>345000</v>
      </c>
      <c r="O66" s="3">
        <v>282000</v>
      </c>
      <c r="P66" s="2">
        <f t="shared" si="3"/>
        <v>0.81739130434782614</v>
      </c>
      <c r="Q66" s="4">
        <v>192000</v>
      </c>
      <c r="R66" s="3">
        <v>157000</v>
      </c>
      <c r="S66" s="2">
        <f t="shared" si="4"/>
        <v>0.81770833333333337</v>
      </c>
      <c r="T66" s="4">
        <v>322000</v>
      </c>
      <c r="U66" s="3">
        <v>510000</v>
      </c>
      <c r="V66" s="2">
        <f t="shared" si="7"/>
        <v>1.5838509316770186</v>
      </c>
      <c r="W66" s="4">
        <v>8000</v>
      </c>
      <c r="X66" s="3">
        <v>2000</v>
      </c>
      <c r="Y66" s="2">
        <f t="shared" si="10"/>
        <v>0.25</v>
      </c>
      <c r="Z66" s="4">
        <v>46000</v>
      </c>
      <c r="AA66" s="3">
        <v>32000</v>
      </c>
      <c r="AB66" s="2">
        <f t="shared" si="8"/>
        <v>0.69565217391304346</v>
      </c>
      <c r="AC66" s="4"/>
      <c r="AE66" s="2"/>
      <c r="AF66" s="4"/>
      <c r="AH66" s="2"/>
    </row>
    <row r="67" spans="1:34" x14ac:dyDescent="0.3">
      <c r="A67" s="19" t="s">
        <v>38</v>
      </c>
      <c r="B67" s="10">
        <v>4124523.1507531111</v>
      </c>
      <c r="C67" s="11">
        <v>4360000</v>
      </c>
      <c r="D67" s="2">
        <f t="shared" si="5"/>
        <v>1.0570918965999481</v>
      </c>
      <c r="E67" s="10">
        <v>3611000</v>
      </c>
      <c r="F67" s="11">
        <v>4160000</v>
      </c>
      <c r="G67" s="2">
        <f t="shared" si="2"/>
        <v>1.1520354472445307</v>
      </c>
      <c r="H67" s="10">
        <v>513523.15075311094</v>
      </c>
      <c r="I67" s="11">
        <v>200000</v>
      </c>
      <c r="J67" s="2">
        <f t="shared" si="6"/>
        <v>0.38946637499534076</v>
      </c>
      <c r="K67" s="4">
        <v>2017000</v>
      </c>
      <c r="L67" s="3">
        <v>1746000</v>
      </c>
      <c r="M67" s="2">
        <f t="shared" si="0"/>
        <v>0.8656420426375806</v>
      </c>
      <c r="N67" s="4">
        <v>235000</v>
      </c>
      <c r="O67" s="3">
        <v>135000</v>
      </c>
      <c r="P67" s="2">
        <f t="shared" si="3"/>
        <v>0.57446808510638303</v>
      </c>
      <c r="Q67" s="4">
        <v>356000</v>
      </c>
      <c r="R67" s="3">
        <v>253000</v>
      </c>
      <c r="S67" s="2">
        <f t="shared" si="4"/>
        <v>0.7106741573033708</v>
      </c>
      <c r="T67" s="4">
        <v>214000</v>
      </c>
      <c r="U67" s="3">
        <v>222000</v>
      </c>
      <c r="V67" s="2">
        <f t="shared" si="7"/>
        <v>1.0373831775700935</v>
      </c>
      <c r="W67" s="4">
        <v>9000</v>
      </c>
      <c r="X67" s="3">
        <v>4600</v>
      </c>
      <c r="Y67" s="2">
        <f t="shared" si="10"/>
        <v>0.51111111111111107</v>
      </c>
      <c r="Z67" s="4">
        <v>51000</v>
      </c>
      <c r="AA67" s="3">
        <v>33000</v>
      </c>
      <c r="AB67" s="2">
        <f t="shared" si="8"/>
        <v>0.6470588235294118</v>
      </c>
      <c r="AC67" s="4"/>
      <c r="AE67" s="2"/>
      <c r="AF67" s="4"/>
      <c r="AH67" s="2"/>
    </row>
    <row r="68" spans="1:34" x14ac:dyDescent="0.3">
      <c r="A68" s="19" t="s">
        <v>39</v>
      </c>
      <c r="B68" s="10">
        <v>4961015.1788346907</v>
      </c>
      <c r="C68" s="11">
        <v>11464000</v>
      </c>
      <c r="D68" s="2">
        <f t="shared" si="5"/>
        <v>2.3108173603074555</v>
      </c>
      <c r="E68" s="10">
        <v>4463000</v>
      </c>
      <c r="F68" s="11">
        <v>11037000</v>
      </c>
      <c r="G68" s="2">
        <f t="shared" si="2"/>
        <v>2.4730002240645308</v>
      </c>
      <c r="H68" s="10">
        <v>498015.1788346903</v>
      </c>
      <c r="I68" s="11">
        <v>427000</v>
      </c>
      <c r="J68" s="2">
        <f t="shared" si="6"/>
        <v>0.85740358556769436</v>
      </c>
      <c r="K68" s="4">
        <v>2025000</v>
      </c>
      <c r="L68" s="3">
        <v>1871000</v>
      </c>
      <c r="M68" s="2">
        <f t="shared" si="0"/>
        <v>0.92395061728395067</v>
      </c>
      <c r="N68" s="4">
        <v>364000</v>
      </c>
      <c r="O68" s="3">
        <v>384000</v>
      </c>
      <c r="P68" s="2">
        <f t="shared" si="3"/>
        <v>1.054945054945055</v>
      </c>
      <c r="Q68" s="4">
        <v>241000</v>
      </c>
      <c r="R68" s="3">
        <v>263000</v>
      </c>
      <c r="S68" s="2">
        <f t="shared" si="4"/>
        <v>1.0912863070539418</v>
      </c>
      <c r="T68" s="4">
        <v>336000</v>
      </c>
      <c r="U68" s="3">
        <v>682000</v>
      </c>
      <c r="V68" s="2">
        <f t="shared" si="7"/>
        <v>2.0297619047619047</v>
      </c>
      <c r="W68" s="4">
        <v>13000</v>
      </c>
      <c r="X68" s="3">
        <v>21400</v>
      </c>
      <c r="Y68" s="2">
        <f t="shared" si="10"/>
        <v>1.6461538461538461</v>
      </c>
      <c r="Z68" s="4">
        <v>61000</v>
      </c>
      <c r="AA68" s="3">
        <v>32000</v>
      </c>
      <c r="AB68" s="2">
        <f t="shared" si="8"/>
        <v>0.52459016393442626</v>
      </c>
      <c r="AC68" s="4"/>
      <c r="AE68" s="2"/>
      <c r="AF68" s="4"/>
      <c r="AH68" s="2"/>
    </row>
    <row r="69" spans="1:34" x14ac:dyDescent="0.3">
      <c r="A69" s="19" t="s">
        <v>40</v>
      </c>
      <c r="B69" s="10">
        <v>4909767.7513873056</v>
      </c>
      <c r="C69" s="11">
        <v>9396000</v>
      </c>
      <c r="D69" s="2">
        <f t="shared" si="5"/>
        <v>1.9137361430884512</v>
      </c>
      <c r="E69" s="10">
        <v>4488000</v>
      </c>
      <c r="F69" s="11">
        <v>9098000</v>
      </c>
      <c r="G69" s="2">
        <f t="shared" si="2"/>
        <v>2.0271836007130126</v>
      </c>
      <c r="H69" s="10">
        <v>421767.75138730527</v>
      </c>
      <c r="I69" s="11">
        <v>298000</v>
      </c>
      <c r="J69" s="2">
        <f t="shared" si="6"/>
        <v>0.70654998875518449</v>
      </c>
      <c r="K69" s="4">
        <v>1865000</v>
      </c>
      <c r="L69" s="3">
        <v>1596000</v>
      </c>
      <c r="M69" s="2">
        <f t="shared" si="0"/>
        <v>0.85576407506702412</v>
      </c>
      <c r="N69" s="4">
        <v>244000</v>
      </c>
      <c r="O69" s="3">
        <v>176000</v>
      </c>
      <c r="P69" s="2">
        <f t="shared" si="3"/>
        <v>0.72131147540983609</v>
      </c>
      <c r="Q69" s="4">
        <v>239000</v>
      </c>
      <c r="R69" s="3">
        <v>221000</v>
      </c>
      <c r="S69" s="2">
        <f t="shared" si="4"/>
        <v>0.92468619246861927</v>
      </c>
      <c r="T69" s="4">
        <v>254000</v>
      </c>
      <c r="U69" s="3">
        <v>405000</v>
      </c>
      <c r="V69" s="2">
        <f t="shared" si="7"/>
        <v>1.594488188976378</v>
      </c>
      <c r="W69" s="4">
        <v>24000</v>
      </c>
      <c r="X69" s="3">
        <v>22700</v>
      </c>
      <c r="Y69" s="2">
        <f t="shared" si="10"/>
        <v>0.9458333333333333</v>
      </c>
      <c r="Z69" s="4">
        <v>67000</v>
      </c>
      <c r="AA69" s="3">
        <v>63000</v>
      </c>
      <c r="AB69" s="2">
        <f t="shared" si="8"/>
        <v>0.94029850746268662</v>
      </c>
      <c r="AC69" s="4"/>
      <c r="AE69" s="2"/>
      <c r="AF69" s="4"/>
      <c r="AH69" s="2"/>
    </row>
    <row r="70" spans="1:34" x14ac:dyDescent="0.3">
      <c r="A70" s="19" t="s">
        <v>41</v>
      </c>
      <c r="B70" s="10">
        <v>5172370.1239794372</v>
      </c>
      <c r="C70" s="11">
        <v>7820000</v>
      </c>
      <c r="D70" s="2">
        <f t="shared" si="5"/>
        <v>1.51187943100707</v>
      </c>
      <c r="E70" s="10">
        <v>4548000</v>
      </c>
      <c r="F70" s="11">
        <v>7472000</v>
      </c>
      <c r="G70" s="2">
        <f t="shared" si="2"/>
        <v>1.642919964819701</v>
      </c>
      <c r="H70" s="10">
        <v>624370.1239794374</v>
      </c>
      <c r="I70" s="11">
        <v>348000</v>
      </c>
      <c r="J70" s="2">
        <f t="shared" si="6"/>
        <v>0.55736171004149582</v>
      </c>
      <c r="K70" s="4">
        <v>1839000</v>
      </c>
      <c r="L70" s="3">
        <v>1792000</v>
      </c>
      <c r="M70" s="2">
        <f t="shared" si="0"/>
        <v>0.97444263186514413</v>
      </c>
      <c r="N70" s="4">
        <v>186000</v>
      </c>
      <c r="O70" s="3">
        <v>101000</v>
      </c>
      <c r="P70" s="2">
        <f t="shared" si="3"/>
        <v>0.543010752688172</v>
      </c>
      <c r="Q70" s="4">
        <v>287000</v>
      </c>
      <c r="R70" s="3">
        <v>271000</v>
      </c>
      <c r="S70" s="2">
        <f t="shared" si="4"/>
        <v>0.94425087108013939</v>
      </c>
      <c r="T70" s="4">
        <v>213000</v>
      </c>
      <c r="U70" s="3">
        <v>310000</v>
      </c>
      <c r="V70" s="2">
        <f t="shared" si="7"/>
        <v>1.4553990610328638</v>
      </c>
      <c r="W70" s="4">
        <v>22000</v>
      </c>
      <c r="X70" s="3">
        <v>17900</v>
      </c>
      <c r="Y70" s="2">
        <f t="shared" si="10"/>
        <v>0.8136363636363636</v>
      </c>
      <c r="Z70" s="4">
        <v>74000</v>
      </c>
      <c r="AA70" s="3">
        <v>69000</v>
      </c>
      <c r="AB70" s="2">
        <f t="shared" si="8"/>
        <v>0.93243243243243246</v>
      </c>
      <c r="AC70" s="4"/>
      <c r="AE70" s="2"/>
      <c r="AF70" s="4"/>
      <c r="AH70" s="2"/>
    </row>
    <row r="71" spans="1:34" x14ac:dyDescent="0.3">
      <c r="A71" s="19" t="s">
        <v>42</v>
      </c>
      <c r="B71" s="10">
        <v>5010875.7181735709</v>
      </c>
      <c r="C71" s="11">
        <v>9985000</v>
      </c>
      <c r="D71" s="2">
        <f t="shared" si="5"/>
        <v>1.9926656659605724</v>
      </c>
      <c r="E71" s="10">
        <v>4406000</v>
      </c>
      <c r="F71" s="11">
        <v>9714000</v>
      </c>
      <c r="G71" s="2">
        <f t="shared" si="2"/>
        <v>2.2047208352246934</v>
      </c>
      <c r="H71" s="10">
        <v>604875.71817357105</v>
      </c>
      <c r="I71" s="11">
        <v>271000</v>
      </c>
      <c r="J71" s="2">
        <f t="shared" si="6"/>
        <v>0.44802591980099238</v>
      </c>
      <c r="K71" s="4">
        <v>1944000</v>
      </c>
      <c r="L71" s="3">
        <v>2248000</v>
      </c>
      <c r="M71" s="2">
        <f t="shared" si="0"/>
        <v>1.1563786008230452</v>
      </c>
      <c r="N71" s="4">
        <v>185000</v>
      </c>
      <c r="O71" s="3">
        <v>164000</v>
      </c>
      <c r="P71" s="2">
        <f t="shared" si="3"/>
        <v>0.88648648648648654</v>
      </c>
      <c r="Q71" s="4">
        <v>391000</v>
      </c>
      <c r="R71" s="3">
        <v>481000</v>
      </c>
      <c r="S71" s="2">
        <f t="shared" si="4"/>
        <v>1.2301790281329923</v>
      </c>
      <c r="T71" s="4">
        <v>283000</v>
      </c>
      <c r="U71" s="3">
        <v>419000</v>
      </c>
      <c r="V71" s="2">
        <f t="shared" si="7"/>
        <v>1.4805653710247351</v>
      </c>
      <c r="W71" s="4">
        <v>25000</v>
      </c>
      <c r="X71" s="3">
        <v>29700</v>
      </c>
      <c r="Y71" s="2">
        <f t="shared" si="10"/>
        <v>1.1879999999999999</v>
      </c>
      <c r="Z71" s="4">
        <v>88000</v>
      </c>
      <c r="AA71" s="3">
        <v>73000</v>
      </c>
      <c r="AB71" s="2">
        <f t="shared" si="8"/>
        <v>0.82954545454545459</v>
      </c>
      <c r="AC71" s="4"/>
      <c r="AE71" s="2"/>
      <c r="AF71" s="4"/>
      <c r="AH71" s="2"/>
    </row>
    <row r="72" spans="1:34" x14ac:dyDescent="0.3">
      <c r="A72" s="19" t="s">
        <v>43</v>
      </c>
      <c r="B72" s="10">
        <v>4959697.9135167822</v>
      </c>
      <c r="C72" s="11">
        <v>10306000</v>
      </c>
      <c r="D72" s="2">
        <f t="shared" si="5"/>
        <v>2.0779491371667644</v>
      </c>
      <c r="E72" s="10">
        <v>4361000</v>
      </c>
      <c r="F72" s="11">
        <v>10056000</v>
      </c>
      <c r="G72" s="2">
        <f t="shared" si="2"/>
        <v>2.3058931437743637</v>
      </c>
      <c r="H72" s="10">
        <v>598697.91351678246</v>
      </c>
      <c r="I72" s="11">
        <v>250000</v>
      </c>
      <c r="J72" s="2">
        <f t="shared" si="6"/>
        <v>0.41757285996118992</v>
      </c>
      <c r="K72" s="4">
        <v>1792000</v>
      </c>
      <c r="L72" s="3">
        <v>1879000</v>
      </c>
      <c r="M72" s="2">
        <f t="shared" si="0"/>
        <v>1.0485491071428572</v>
      </c>
      <c r="N72" s="4">
        <v>226000</v>
      </c>
      <c r="O72" s="3">
        <v>215000</v>
      </c>
      <c r="P72" s="2">
        <f t="shared" si="3"/>
        <v>0.95132743362831862</v>
      </c>
      <c r="Q72" s="4">
        <v>547000</v>
      </c>
      <c r="R72" s="3">
        <v>454000</v>
      </c>
      <c r="S72" s="2">
        <f t="shared" si="4"/>
        <v>0.82998171846435098</v>
      </c>
      <c r="T72" s="4">
        <v>284000</v>
      </c>
      <c r="U72" s="3">
        <v>620000</v>
      </c>
      <c r="V72" s="2">
        <f t="shared" si="7"/>
        <v>2.183098591549296</v>
      </c>
      <c r="W72" s="4">
        <v>25000</v>
      </c>
      <c r="X72" s="3">
        <v>40100</v>
      </c>
      <c r="Y72" s="2">
        <f t="shared" si="10"/>
        <v>1.6040000000000001</v>
      </c>
      <c r="Z72" s="4">
        <v>90000</v>
      </c>
      <c r="AA72" s="3">
        <v>106000</v>
      </c>
      <c r="AB72" s="2">
        <f t="shared" si="8"/>
        <v>1.1777777777777778</v>
      </c>
      <c r="AC72" s="4"/>
      <c r="AE72" s="2"/>
      <c r="AF72" s="4"/>
      <c r="AH72" s="2"/>
    </row>
    <row r="73" spans="1:34" x14ac:dyDescent="0.3">
      <c r="A73" s="19" t="s">
        <v>44</v>
      </c>
      <c r="B73" s="10">
        <v>4896009.9788327785</v>
      </c>
      <c r="C73" s="11">
        <v>8583000</v>
      </c>
      <c r="D73" s="2">
        <f t="shared" si="5"/>
        <v>1.7530601524726077</v>
      </c>
      <c r="E73" s="10">
        <v>4305000</v>
      </c>
      <c r="F73" s="11">
        <v>8332000</v>
      </c>
      <c r="G73" s="2">
        <f t="shared" si="2"/>
        <v>1.9354239256678281</v>
      </c>
      <c r="H73" s="10">
        <v>591009.97883277887</v>
      </c>
      <c r="I73" s="11">
        <v>251000</v>
      </c>
      <c r="J73" s="2">
        <f t="shared" si="6"/>
        <v>0.42469672085015381</v>
      </c>
      <c r="K73" s="4">
        <v>1880000</v>
      </c>
      <c r="L73" s="3">
        <v>1692000</v>
      </c>
      <c r="M73" s="2">
        <f t="shared" si="0"/>
        <v>0.9</v>
      </c>
      <c r="N73" s="4">
        <v>294000</v>
      </c>
      <c r="O73" s="3">
        <v>136000</v>
      </c>
      <c r="P73" s="2">
        <f t="shared" si="3"/>
        <v>0.46258503401360546</v>
      </c>
      <c r="Q73" s="4">
        <v>372000</v>
      </c>
      <c r="R73" s="3">
        <v>315000</v>
      </c>
      <c r="S73" s="2">
        <f t="shared" si="4"/>
        <v>0.84677419354838712</v>
      </c>
      <c r="T73" s="4">
        <v>250000</v>
      </c>
      <c r="U73" s="3">
        <v>390000</v>
      </c>
      <c r="V73" s="2">
        <f t="shared" si="7"/>
        <v>1.56</v>
      </c>
      <c r="W73" s="4">
        <v>26000</v>
      </c>
      <c r="X73" s="3">
        <v>26400</v>
      </c>
      <c r="Y73" s="2">
        <f t="shared" si="10"/>
        <v>1.0153846153846153</v>
      </c>
      <c r="Z73" s="4">
        <v>98000</v>
      </c>
      <c r="AA73" s="3">
        <v>135000</v>
      </c>
      <c r="AB73" s="2">
        <f t="shared" si="8"/>
        <v>1.3775510204081634</v>
      </c>
      <c r="AC73" s="4"/>
      <c r="AE73" s="2"/>
      <c r="AF73" s="4"/>
      <c r="AH73" s="2"/>
    </row>
    <row r="74" spans="1:34" x14ac:dyDescent="0.3">
      <c r="A74" s="19" t="s">
        <v>45</v>
      </c>
      <c r="B74" s="10">
        <v>4915343.8161475658</v>
      </c>
      <c r="C74" s="11">
        <v>11061000</v>
      </c>
      <c r="D74" s="2">
        <f t="shared" si="5"/>
        <v>2.2503003683410969</v>
      </c>
      <c r="E74" s="10">
        <v>4322000</v>
      </c>
      <c r="F74" s="11">
        <v>10762000</v>
      </c>
      <c r="G74" s="2">
        <f t="shared" si="2"/>
        <v>2.4900509023600184</v>
      </c>
      <c r="H74" s="10">
        <v>593343.81614756573</v>
      </c>
      <c r="I74" s="11">
        <v>299000</v>
      </c>
      <c r="J74" s="2">
        <f t="shared" si="6"/>
        <v>0.50392368111516328</v>
      </c>
      <c r="K74" s="4">
        <v>1903000</v>
      </c>
      <c r="L74" s="3">
        <v>2087000</v>
      </c>
      <c r="M74" s="2">
        <f t="shared" si="0"/>
        <v>1.0966894377299001</v>
      </c>
      <c r="N74" s="4">
        <v>352000</v>
      </c>
      <c r="O74" s="3">
        <v>253000</v>
      </c>
      <c r="P74" s="2">
        <f t="shared" si="3"/>
        <v>0.71875</v>
      </c>
      <c r="Q74" s="4">
        <v>293000</v>
      </c>
      <c r="R74" s="3">
        <v>333000</v>
      </c>
      <c r="S74" s="2">
        <f t="shared" si="4"/>
        <v>1.1365187713310581</v>
      </c>
      <c r="T74" s="4">
        <v>264000</v>
      </c>
      <c r="U74" s="3">
        <v>711000</v>
      </c>
      <c r="V74" s="2">
        <f t="shared" si="7"/>
        <v>2.6931818181818183</v>
      </c>
      <c r="W74" s="4">
        <v>28000</v>
      </c>
      <c r="X74" s="3">
        <v>39900</v>
      </c>
      <c r="Y74" s="2">
        <f t="shared" si="10"/>
        <v>1.425</v>
      </c>
      <c r="Z74" s="4">
        <v>107000</v>
      </c>
      <c r="AA74" s="3">
        <v>141000</v>
      </c>
      <c r="AB74" s="2">
        <f t="shared" si="8"/>
        <v>1.3177570093457944</v>
      </c>
      <c r="AC74" s="4"/>
      <c r="AE74" s="2"/>
      <c r="AF74" s="4"/>
      <c r="AH74" s="2"/>
    </row>
    <row r="75" spans="1:34" x14ac:dyDescent="0.3">
      <c r="A75" s="19" t="s">
        <v>46</v>
      </c>
      <c r="B75" s="10">
        <v>4933540.3689144235</v>
      </c>
      <c r="C75" s="11">
        <v>15030000</v>
      </c>
      <c r="D75" s="2">
        <f t="shared" si="5"/>
        <v>3.0464937704172881</v>
      </c>
      <c r="E75" s="10">
        <v>4338000</v>
      </c>
      <c r="F75" s="11">
        <v>14656000</v>
      </c>
      <c r="G75" s="2">
        <f t="shared" si="2"/>
        <v>3.3785154449054864</v>
      </c>
      <c r="H75" s="10">
        <v>595540.36891442386</v>
      </c>
      <c r="I75" s="11">
        <v>374000</v>
      </c>
      <c r="J75" s="2">
        <f t="shared" si="6"/>
        <v>0.62800108862769954</v>
      </c>
      <c r="K75" s="4">
        <v>1627000</v>
      </c>
      <c r="L75" s="3">
        <v>1472000</v>
      </c>
      <c r="M75" s="2">
        <f t="shared" si="0"/>
        <v>0.90473263675476334</v>
      </c>
      <c r="N75" s="4">
        <v>306000</v>
      </c>
      <c r="O75" s="3">
        <v>223000</v>
      </c>
      <c r="P75" s="2">
        <f t="shared" si="3"/>
        <v>0.72875816993464049</v>
      </c>
      <c r="Q75" s="4">
        <v>331000</v>
      </c>
      <c r="R75" s="3">
        <v>530000</v>
      </c>
      <c r="S75" s="2">
        <f t="shared" si="4"/>
        <v>1.6012084592145015</v>
      </c>
      <c r="T75" s="4">
        <v>219000</v>
      </c>
      <c r="U75" s="3">
        <v>553000</v>
      </c>
      <c r="V75" s="2">
        <f t="shared" si="7"/>
        <v>2.5251141552511416</v>
      </c>
      <c r="W75" s="4">
        <v>22000</v>
      </c>
      <c r="X75" s="3">
        <v>27600</v>
      </c>
      <c r="Y75" s="2">
        <f t="shared" si="10"/>
        <v>1.2545454545454546</v>
      </c>
      <c r="Z75" s="4">
        <v>68000</v>
      </c>
      <c r="AA75" s="3">
        <v>60000</v>
      </c>
      <c r="AB75" s="2">
        <f t="shared" si="8"/>
        <v>0.88235294117647056</v>
      </c>
      <c r="AC75" s="4"/>
      <c r="AE75" s="2"/>
      <c r="AF75" s="4"/>
      <c r="AH75" s="2"/>
    </row>
    <row r="76" spans="1:34" x14ac:dyDescent="0.3">
      <c r="A76" s="19" t="s">
        <v>47</v>
      </c>
      <c r="B76" s="10">
        <v>4865303.2960387059</v>
      </c>
      <c r="C76" s="11">
        <v>8820000</v>
      </c>
      <c r="D76" s="2">
        <f t="shared" si="5"/>
        <v>1.8128366236039548</v>
      </c>
      <c r="E76" s="10">
        <v>4278000</v>
      </c>
      <c r="F76" s="11">
        <v>8359000</v>
      </c>
      <c r="G76" s="2">
        <f t="shared" si="2"/>
        <v>1.9539504441327724</v>
      </c>
      <c r="H76" s="10">
        <v>587303.29603870562</v>
      </c>
      <c r="I76" s="11">
        <v>461000</v>
      </c>
      <c r="J76" s="2">
        <f t="shared" si="6"/>
        <v>0.78494366217488121</v>
      </c>
      <c r="K76" s="4">
        <v>1812000</v>
      </c>
      <c r="L76" s="3">
        <v>2356000</v>
      </c>
      <c r="M76" s="2">
        <f t="shared" si="0"/>
        <v>1.3002207505518764</v>
      </c>
      <c r="N76" s="4">
        <v>245000</v>
      </c>
      <c r="O76" s="3">
        <v>84000</v>
      </c>
      <c r="P76" s="2">
        <f t="shared" si="3"/>
        <v>0.34285714285714286</v>
      </c>
      <c r="Q76" s="4">
        <v>270000</v>
      </c>
      <c r="R76" s="3">
        <v>261000</v>
      </c>
      <c r="S76" s="2">
        <f t="shared" si="4"/>
        <v>0.96666666666666667</v>
      </c>
      <c r="T76" s="4">
        <v>215000</v>
      </c>
      <c r="U76" s="3">
        <v>302000</v>
      </c>
      <c r="V76" s="2">
        <f t="shared" si="7"/>
        <v>1.4046511627906977</v>
      </c>
      <c r="W76" s="4">
        <v>22000</v>
      </c>
      <c r="X76" s="3">
        <v>21400</v>
      </c>
      <c r="Y76" s="2">
        <f t="shared" si="10"/>
        <v>0.97272727272727277</v>
      </c>
      <c r="Z76" s="4">
        <v>69000</v>
      </c>
      <c r="AA76" s="3">
        <v>106000</v>
      </c>
      <c r="AB76" s="2">
        <f t="shared" si="8"/>
        <v>1.536231884057971</v>
      </c>
      <c r="AC76" s="4"/>
      <c r="AE76" s="2"/>
      <c r="AF76" s="4"/>
      <c r="AH76" s="2"/>
    </row>
    <row r="77" spans="1:34" x14ac:dyDescent="0.3">
      <c r="A77" s="19" t="s">
        <v>48</v>
      </c>
      <c r="B77" s="10">
        <v>4623061.687329906</v>
      </c>
      <c r="C77" s="11">
        <v>4384000</v>
      </c>
      <c r="D77" s="2">
        <f t="shared" si="5"/>
        <v>0.94828931485273382</v>
      </c>
      <c r="E77" s="10">
        <v>4065000</v>
      </c>
      <c r="F77" s="11">
        <v>4083000</v>
      </c>
      <c r="G77" s="2">
        <f t="shared" si="2"/>
        <v>1.0044280442804427</v>
      </c>
      <c r="H77" s="10">
        <v>558061.68732990616</v>
      </c>
      <c r="I77" s="11">
        <v>301000</v>
      </c>
      <c r="J77" s="2">
        <f t="shared" si="6"/>
        <v>0.53936689587160203</v>
      </c>
      <c r="K77" s="4">
        <v>2013000</v>
      </c>
      <c r="L77" s="3">
        <v>2444000</v>
      </c>
      <c r="M77" s="2">
        <f t="shared" ref="M77:M114" si="11">L77/K77</f>
        <v>1.2141082960755092</v>
      </c>
      <c r="N77" s="4">
        <v>235000</v>
      </c>
      <c r="O77" s="3">
        <v>63000</v>
      </c>
      <c r="P77" s="2">
        <f t="shared" si="3"/>
        <v>0.26808510638297872</v>
      </c>
      <c r="Q77" s="4">
        <v>310000</v>
      </c>
      <c r="R77" s="3">
        <v>218000</v>
      </c>
      <c r="S77" s="2">
        <f t="shared" si="4"/>
        <v>0.70322580645161292</v>
      </c>
      <c r="T77" s="4">
        <v>247000</v>
      </c>
      <c r="U77" s="3">
        <v>221000</v>
      </c>
      <c r="V77" s="2">
        <f t="shared" si="7"/>
        <v>0.89473684210526316</v>
      </c>
      <c r="W77" s="4">
        <v>30000</v>
      </c>
      <c r="X77" s="3">
        <v>28700</v>
      </c>
      <c r="Y77" s="2">
        <f t="shared" si="10"/>
        <v>0.95666666666666667</v>
      </c>
      <c r="Z77" s="4">
        <v>64000</v>
      </c>
      <c r="AA77" s="3">
        <v>110000</v>
      </c>
      <c r="AB77" s="2">
        <f t="shared" si="8"/>
        <v>1.71875</v>
      </c>
      <c r="AC77" s="4"/>
      <c r="AE77" s="2"/>
      <c r="AF77" s="4"/>
      <c r="AH77" s="2"/>
    </row>
    <row r="78" spans="1:34" x14ac:dyDescent="0.3">
      <c r="A78" s="19" t="s">
        <v>49</v>
      </c>
      <c r="B78" s="10">
        <v>4495685.8179618986</v>
      </c>
      <c r="C78" s="11">
        <v>4843000</v>
      </c>
      <c r="D78" s="2">
        <f t="shared" si="5"/>
        <v>1.0772549942548153</v>
      </c>
      <c r="E78" s="10">
        <v>3953000</v>
      </c>
      <c r="F78" s="11">
        <v>4405000</v>
      </c>
      <c r="G78" s="2">
        <f t="shared" si="2"/>
        <v>1.1143435365545156</v>
      </c>
      <c r="H78" s="10">
        <v>542685.81796189887</v>
      </c>
      <c r="I78" s="11">
        <v>438000</v>
      </c>
      <c r="J78" s="2">
        <f t="shared" si="6"/>
        <v>0.80709682380303382</v>
      </c>
      <c r="K78" s="4">
        <v>1819000</v>
      </c>
      <c r="L78" s="3">
        <v>1784000</v>
      </c>
      <c r="M78" s="2">
        <f t="shared" si="11"/>
        <v>0.98075865860362832</v>
      </c>
      <c r="N78" s="4">
        <v>246000</v>
      </c>
      <c r="O78" s="3">
        <v>52000</v>
      </c>
      <c r="P78" s="2">
        <f t="shared" si="3"/>
        <v>0.21138211382113822</v>
      </c>
      <c r="Q78" s="4">
        <v>343000</v>
      </c>
      <c r="R78" s="3">
        <v>186000</v>
      </c>
      <c r="S78" s="2">
        <f t="shared" si="4"/>
        <v>0.54227405247813409</v>
      </c>
      <c r="T78" s="4">
        <v>323000</v>
      </c>
      <c r="U78" s="3">
        <v>498000</v>
      </c>
      <c r="V78" s="2">
        <f t="shared" si="7"/>
        <v>1.541795665634675</v>
      </c>
      <c r="W78" s="4">
        <v>35000</v>
      </c>
      <c r="X78" s="3">
        <v>38900</v>
      </c>
      <c r="Y78" s="2">
        <f t="shared" si="10"/>
        <v>1.1114285714285714</v>
      </c>
      <c r="Z78" s="4">
        <v>79000</v>
      </c>
      <c r="AA78" s="3">
        <v>154000</v>
      </c>
      <c r="AB78" s="2">
        <f t="shared" si="8"/>
        <v>1.9493670886075949</v>
      </c>
      <c r="AC78" s="4"/>
      <c r="AE78" s="2"/>
      <c r="AF78" s="4"/>
      <c r="AH78" s="2"/>
    </row>
    <row r="79" spans="1:34" x14ac:dyDescent="0.3">
      <c r="A79" s="19" t="s">
        <v>50</v>
      </c>
      <c r="B79" s="10">
        <v>4420625.0377986087</v>
      </c>
      <c r="C79" s="11">
        <v>8382000</v>
      </c>
      <c r="D79" s="2">
        <f t="shared" si="5"/>
        <v>1.8961119589039119</v>
      </c>
      <c r="E79" s="10">
        <v>3887000</v>
      </c>
      <c r="F79" s="11">
        <v>7909000</v>
      </c>
      <c r="G79" s="2">
        <f t="shared" si="2"/>
        <v>2.0347311551324929</v>
      </c>
      <c r="H79" s="10">
        <v>533625.03779860889</v>
      </c>
      <c r="I79" s="11">
        <v>473000</v>
      </c>
      <c r="J79" s="2">
        <f t="shared" si="6"/>
        <v>0.88639019254286022</v>
      </c>
      <c r="K79" s="4">
        <v>1942000</v>
      </c>
      <c r="L79" s="3">
        <v>2346000</v>
      </c>
      <c r="M79" s="2">
        <f t="shared" si="11"/>
        <v>1.208032955715757</v>
      </c>
      <c r="N79" s="4">
        <v>237000</v>
      </c>
      <c r="O79" s="3">
        <v>139000</v>
      </c>
      <c r="P79" s="2">
        <f t="shared" si="3"/>
        <v>0.5864978902953587</v>
      </c>
      <c r="Q79" s="4">
        <v>315000</v>
      </c>
      <c r="R79" s="3">
        <v>244000</v>
      </c>
      <c r="S79" s="2">
        <f t="shared" si="4"/>
        <v>0.77460317460317463</v>
      </c>
      <c r="T79" s="4">
        <v>254000</v>
      </c>
      <c r="U79" s="3">
        <v>628000</v>
      </c>
      <c r="V79" s="2">
        <f t="shared" si="7"/>
        <v>2.4724409448818898</v>
      </c>
      <c r="W79" s="4">
        <v>23000</v>
      </c>
      <c r="X79" s="3">
        <v>39900</v>
      </c>
      <c r="Y79" s="2">
        <f t="shared" si="10"/>
        <v>1.7347826086956522</v>
      </c>
      <c r="Z79" s="4">
        <v>87000</v>
      </c>
      <c r="AA79" s="3">
        <v>173000</v>
      </c>
      <c r="AB79" s="2">
        <f t="shared" si="8"/>
        <v>1.9885057471264367</v>
      </c>
      <c r="AC79" s="4"/>
      <c r="AE79" s="2"/>
      <c r="AF79" s="4"/>
      <c r="AH79" s="2"/>
    </row>
    <row r="80" spans="1:34" x14ac:dyDescent="0.3">
      <c r="A80" s="19" t="s">
        <v>51</v>
      </c>
      <c r="B80" s="10">
        <v>4599178.7118234048</v>
      </c>
      <c r="C80" s="11">
        <v>8567000</v>
      </c>
      <c r="D80" s="2">
        <f t="shared" si="5"/>
        <v>1.8627238767600531</v>
      </c>
      <c r="E80" s="10">
        <v>4044000</v>
      </c>
      <c r="F80" s="11">
        <v>7926000</v>
      </c>
      <c r="G80" s="2">
        <f t="shared" si="2"/>
        <v>1.9599406528189911</v>
      </c>
      <c r="H80" s="10">
        <v>555178.71182340477</v>
      </c>
      <c r="I80" s="11">
        <v>641000</v>
      </c>
      <c r="J80" s="2">
        <f t="shared" si="6"/>
        <v>1.1545831753791991</v>
      </c>
      <c r="K80" s="4">
        <v>1983000</v>
      </c>
      <c r="L80" s="3">
        <v>1693000</v>
      </c>
      <c r="M80" s="2">
        <f t="shared" si="11"/>
        <v>0.85375693393847707</v>
      </c>
      <c r="N80" s="4">
        <v>236000</v>
      </c>
      <c r="O80" s="3">
        <v>83000</v>
      </c>
      <c r="P80" s="2">
        <f t="shared" si="3"/>
        <v>0.35169491525423729</v>
      </c>
      <c r="Q80" s="4">
        <v>327000</v>
      </c>
      <c r="R80" s="3">
        <v>278000</v>
      </c>
      <c r="S80" s="2">
        <f t="shared" si="4"/>
        <v>0.85015290519877673</v>
      </c>
      <c r="T80" s="4">
        <v>388000</v>
      </c>
      <c r="U80" s="3">
        <v>487000</v>
      </c>
      <c r="V80" s="2">
        <f t="shared" si="7"/>
        <v>1.2551546391752577</v>
      </c>
      <c r="W80" s="4">
        <v>30000</v>
      </c>
      <c r="X80" s="3">
        <v>37900</v>
      </c>
      <c r="Y80" s="2">
        <f t="shared" si="10"/>
        <v>1.2633333333333334</v>
      </c>
      <c r="Z80" s="4">
        <v>101000</v>
      </c>
      <c r="AA80" s="3">
        <v>256000</v>
      </c>
      <c r="AB80" s="2">
        <f t="shared" si="8"/>
        <v>2.5346534653465347</v>
      </c>
      <c r="AC80" s="4"/>
      <c r="AE80" s="2"/>
      <c r="AF80" s="4"/>
      <c r="AH80" s="2"/>
    </row>
    <row r="81" spans="1:34" x14ac:dyDescent="0.3">
      <c r="A81" s="19" t="s">
        <v>52</v>
      </c>
      <c r="B81" s="10">
        <v>4695847.8983973386</v>
      </c>
      <c r="C81" s="11">
        <v>7872000</v>
      </c>
      <c r="D81" s="2">
        <f t="shared" si="5"/>
        <v>1.6763745696888226</v>
      </c>
      <c r="E81" s="10">
        <v>4129000</v>
      </c>
      <c r="F81" s="11">
        <v>7069000</v>
      </c>
      <c r="G81" s="2">
        <f t="shared" si="2"/>
        <v>1.7120368127876</v>
      </c>
      <c r="H81" s="10">
        <v>566847.89839733893</v>
      </c>
      <c r="I81" s="11">
        <v>803000</v>
      </c>
      <c r="J81" s="2">
        <f t="shared" si="6"/>
        <v>1.4166057636807667</v>
      </c>
      <c r="K81" s="4">
        <v>1946000</v>
      </c>
      <c r="L81" s="3">
        <v>2333000</v>
      </c>
      <c r="M81" s="2">
        <f t="shared" si="11"/>
        <v>1.1988694758478931</v>
      </c>
      <c r="N81" s="4">
        <v>193000</v>
      </c>
      <c r="O81" s="3">
        <v>92000</v>
      </c>
      <c r="P81" s="2">
        <f t="shared" si="3"/>
        <v>0.47668393782383417</v>
      </c>
      <c r="Q81" s="4">
        <v>394000</v>
      </c>
      <c r="R81" s="3">
        <v>385000</v>
      </c>
      <c r="S81" s="2">
        <f t="shared" si="4"/>
        <v>0.97715736040609136</v>
      </c>
      <c r="T81" s="4">
        <v>401000</v>
      </c>
      <c r="U81" s="3">
        <v>677000</v>
      </c>
      <c r="V81" s="2">
        <f t="shared" si="7"/>
        <v>1.6882793017456359</v>
      </c>
      <c r="W81" s="4">
        <v>33000</v>
      </c>
      <c r="X81" s="3">
        <v>34900</v>
      </c>
      <c r="Y81" s="2">
        <f t="shared" si="10"/>
        <v>1.0575757575757576</v>
      </c>
      <c r="Z81" s="4">
        <v>91000</v>
      </c>
      <c r="AA81" s="3">
        <v>199000</v>
      </c>
      <c r="AB81" s="2">
        <f t="shared" si="8"/>
        <v>2.1868131868131866</v>
      </c>
      <c r="AC81" s="4"/>
      <c r="AE81" s="2"/>
      <c r="AF81" s="4"/>
      <c r="AH81" s="2"/>
    </row>
    <row r="82" spans="1:34" x14ac:dyDescent="0.3">
      <c r="A82" s="19" t="s">
        <v>53</v>
      </c>
      <c r="B82" s="10">
        <v>4239796.794677956</v>
      </c>
      <c r="C82" s="11">
        <v>7646000</v>
      </c>
      <c r="D82" s="2">
        <f t="shared" si="5"/>
        <v>1.803388315590434</v>
      </c>
      <c r="E82" s="10">
        <v>3728000</v>
      </c>
      <c r="F82" s="11">
        <v>6730000</v>
      </c>
      <c r="G82" s="2">
        <f t="shared" si="2"/>
        <v>1.8052575107296138</v>
      </c>
      <c r="H82" s="10">
        <v>511796.79467795586</v>
      </c>
      <c r="I82" s="11">
        <v>916000</v>
      </c>
      <c r="J82" s="2">
        <f t="shared" si="6"/>
        <v>1.7897728346977746</v>
      </c>
      <c r="K82" s="4">
        <v>1749000</v>
      </c>
      <c r="L82" s="3">
        <v>3154000</v>
      </c>
      <c r="M82" s="2">
        <f t="shared" si="11"/>
        <v>1.8033161806746711</v>
      </c>
      <c r="N82" s="4">
        <v>231000</v>
      </c>
      <c r="O82" s="3">
        <v>175000</v>
      </c>
      <c r="P82" s="2">
        <f t="shared" si="3"/>
        <v>0.75757575757575757</v>
      </c>
      <c r="Q82" s="4">
        <v>476000</v>
      </c>
      <c r="R82" s="3">
        <v>438000</v>
      </c>
      <c r="S82" s="2">
        <f t="shared" si="4"/>
        <v>0.92016806722689071</v>
      </c>
      <c r="T82" s="4">
        <v>326000</v>
      </c>
      <c r="U82" s="3">
        <v>651000</v>
      </c>
      <c r="V82" s="2">
        <f t="shared" si="7"/>
        <v>1.9969325153374233</v>
      </c>
      <c r="W82" s="4">
        <v>40000</v>
      </c>
      <c r="X82" s="3">
        <v>65300</v>
      </c>
      <c r="Y82" s="2">
        <f t="shared" si="10"/>
        <v>1.6325000000000001</v>
      </c>
      <c r="Z82" s="4">
        <v>100000</v>
      </c>
      <c r="AA82" s="3">
        <v>280000</v>
      </c>
      <c r="AB82" s="2">
        <f t="shared" si="8"/>
        <v>2.8</v>
      </c>
      <c r="AC82" s="4"/>
      <c r="AE82" s="2"/>
      <c r="AF82" s="4"/>
      <c r="AH82" s="2"/>
    </row>
    <row r="83" spans="1:34" x14ac:dyDescent="0.3">
      <c r="A83" s="19" t="s">
        <v>54</v>
      </c>
      <c r="B83" s="10">
        <v>4327367.704868461</v>
      </c>
      <c r="C83" s="11">
        <v>12445000</v>
      </c>
      <c r="D83" s="2">
        <f t="shared" si="5"/>
        <v>2.8758822565502995</v>
      </c>
      <c r="E83" s="10">
        <v>3805000</v>
      </c>
      <c r="F83" s="11">
        <v>11552000</v>
      </c>
      <c r="G83" s="2">
        <f t="shared" si="2"/>
        <v>3.0360052562417872</v>
      </c>
      <c r="H83" s="10">
        <v>522367.70486846089</v>
      </c>
      <c r="I83" s="11">
        <v>893000</v>
      </c>
      <c r="J83" s="2">
        <f t="shared" si="6"/>
        <v>1.7095237543922615</v>
      </c>
      <c r="K83" s="4">
        <v>2009000</v>
      </c>
      <c r="L83" s="3">
        <v>3620000</v>
      </c>
      <c r="M83" s="2">
        <f t="shared" si="11"/>
        <v>1.8018914883026382</v>
      </c>
      <c r="N83" s="4">
        <v>178000</v>
      </c>
      <c r="O83" s="3">
        <v>126000</v>
      </c>
      <c r="P83" s="2">
        <f t="shared" si="3"/>
        <v>0.7078651685393258</v>
      </c>
      <c r="Q83" s="4">
        <v>436000</v>
      </c>
      <c r="R83" s="3">
        <v>444000</v>
      </c>
      <c r="S83" s="2">
        <f t="shared" si="4"/>
        <v>1.0183486238532109</v>
      </c>
      <c r="T83" s="4">
        <v>228000</v>
      </c>
      <c r="U83" s="3">
        <v>511000</v>
      </c>
      <c r="V83" s="2">
        <f t="shared" si="7"/>
        <v>2.2412280701754388</v>
      </c>
      <c r="W83" s="4">
        <v>44000</v>
      </c>
      <c r="X83" s="3">
        <v>78600</v>
      </c>
      <c r="Y83" s="2">
        <f t="shared" si="10"/>
        <v>1.7863636363636364</v>
      </c>
      <c r="Z83" s="4">
        <v>80000</v>
      </c>
      <c r="AA83" s="3">
        <v>126000</v>
      </c>
      <c r="AB83" s="2">
        <f t="shared" si="8"/>
        <v>1.575</v>
      </c>
      <c r="AC83" s="4"/>
      <c r="AE83" s="2"/>
      <c r="AF83" s="4"/>
      <c r="AH83" s="2"/>
    </row>
    <row r="84" spans="1:34" x14ac:dyDescent="0.3">
      <c r="A84" s="19" t="s">
        <v>55</v>
      </c>
      <c r="B84" s="10">
        <v>3983907.7713940125</v>
      </c>
      <c r="C84" s="11">
        <v>9134000</v>
      </c>
      <c r="D84" s="2">
        <f t="shared" si="5"/>
        <v>2.2927237587139007</v>
      </c>
      <c r="E84" s="10">
        <v>3503000</v>
      </c>
      <c r="F84" s="11">
        <v>8341000</v>
      </c>
      <c r="G84" s="2">
        <f t="shared" ref="G84:G114" si="12">F84/E84</f>
        <v>2.3811019126463031</v>
      </c>
      <c r="H84" s="10">
        <v>480907.77139401273</v>
      </c>
      <c r="I84" s="11">
        <v>793000</v>
      </c>
      <c r="J84" s="2">
        <f t="shared" si="6"/>
        <v>1.6489648268758936</v>
      </c>
      <c r="K84" s="4">
        <v>1843000</v>
      </c>
      <c r="L84" s="3">
        <v>2010000</v>
      </c>
      <c r="M84" s="2">
        <f t="shared" si="11"/>
        <v>1.0906131307650571</v>
      </c>
      <c r="N84" s="4">
        <v>106000</v>
      </c>
      <c r="O84" s="3">
        <v>87000</v>
      </c>
      <c r="P84" s="2">
        <f t="shared" si="3"/>
        <v>0.82075471698113212</v>
      </c>
      <c r="Q84" s="4">
        <v>555000</v>
      </c>
      <c r="R84" s="3">
        <v>649000</v>
      </c>
      <c r="S84" s="2">
        <f t="shared" si="4"/>
        <v>1.1693693693693694</v>
      </c>
      <c r="T84" s="4">
        <v>196000</v>
      </c>
      <c r="U84" s="3">
        <v>341000</v>
      </c>
      <c r="V84" s="2">
        <f t="shared" si="7"/>
        <v>1.739795918367347</v>
      </c>
      <c r="W84" s="4">
        <v>61000</v>
      </c>
      <c r="X84" s="3">
        <v>118200</v>
      </c>
      <c r="Y84" s="2">
        <f t="shared" si="10"/>
        <v>1.937704918032787</v>
      </c>
      <c r="Z84" s="4">
        <v>97000</v>
      </c>
      <c r="AA84" s="3">
        <v>291000</v>
      </c>
      <c r="AB84" s="2">
        <f t="shared" si="8"/>
        <v>3</v>
      </c>
      <c r="AC84" s="4"/>
      <c r="AE84" s="2"/>
      <c r="AF84" s="4"/>
      <c r="AH84" s="2"/>
    </row>
    <row r="85" spans="1:34" x14ac:dyDescent="0.3">
      <c r="A85" s="19" t="s">
        <v>78</v>
      </c>
      <c r="B85" s="10">
        <v>3647271.5452071363</v>
      </c>
      <c r="C85" s="11">
        <v>8573000</v>
      </c>
      <c r="D85" s="2">
        <f t="shared" si="5"/>
        <v>2.3505241915057686</v>
      </c>
      <c r="E85" s="10">
        <v>3207000</v>
      </c>
      <c r="F85" s="11">
        <v>7825000</v>
      </c>
      <c r="G85" s="2">
        <f t="shared" si="12"/>
        <v>2.4399750545681322</v>
      </c>
      <c r="H85" s="10">
        <v>440271.54520713637</v>
      </c>
      <c r="I85" s="11">
        <v>748000</v>
      </c>
      <c r="J85" s="2">
        <f t="shared" si="6"/>
        <v>1.6989514951462179</v>
      </c>
      <c r="K85" s="4">
        <v>1563000</v>
      </c>
      <c r="L85" s="3">
        <v>1709000</v>
      </c>
      <c r="M85" s="2">
        <f t="shared" si="11"/>
        <v>1.0934101087651951</v>
      </c>
      <c r="N85" s="4">
        <v>104000</v>
      </c>
      <c r="O85" s="3">
        <v>88000</v>
      </c>
      <c r="P85" s="2">
        <f t="shared" si="3"/>
        <v>0.84615384615384615</v>
      </c>
      <c r="Q85" s="4">
        <v>621000</v>
      </c>
      <c r="R85" s="3">
        <v>621000</v>
      </c>
      <c r="S85" s="2">
        <f t="shared" si="4"/>
        <v>1</v>
      </c>
      <c r="T85" s="4">
        <v>166000</v>
      </c>
      <c r="U85" s="3">
        <v>302000</v>
      </c>
      <c r="V85" s="2">
        <f t="shared" si="7"/>
        <v>1.8192771084337349</v>
      </c>
      <c r="W85" s="4">
        <v>87000</v>
      </c>
      <c r="X85" s="3">
        <v>135200</v>
      </c>
      <c r="Y85" s="2">
        <f t="shared" si="10"/>
        <v>1.554022988505747</v>
      </c>
      <c r="Z85" s="4">
        <v>110000</v>
      </c>
      <c r="AA85" s="3">
        <v>262000</v>
      </c>
      <c r="AB85" s="2">
        <f t="shared" si="8"/>
        <v>2.3818181818181818</v>
      </c>
      <c r="AC85" s="4"/>
      <c r="AE85" s="2"/>
      <c r="AF85" s="4"/>
      <c r="AH85" s="2"/>
    </row>
    <row r="86" spans="1:34" x14ac:dyDescent="0.3">
      <c r="A86" s="19" t="s">
        <v>56</v>
      </c>
      <c r="B86" s="10">
        <v>3965711.2186271544</v>
      </c>
      <c r="C86" s="11">
        <v>3244000</v>
      </c>
      <c r="D86" s="2">
        <f t="shared" si="5"/>
        <v>0.81801216002888999</v>
      </c>
      <c r="E86" s="10">
        <v>3487000</v>
      </c>
      <c r="F86" s="11">
        <v>2956000</v>
      </c>
      <c r="G86" s="2">
        <f t="shared" si="12"/>
        <v>0.84772010324060798</v>
      </c>
      <c r="H86" s="10">
        <v>478711.21862715448</v>
      </c>
      <c r="I86" s="11">
        <v>288000</v>
      </c>
      <c r="J86" s="2">
        <f t="shared" si="6"/>
        <v>0.60161531377084687</v>
      </c>
      <c r="K86" s="4">
        <v>1436000</v>
      </c>
      <c r="L86" s="3">
        <v>2142000</v>
      </c>
      <c r="M86" s="2">
        <f t="shared" si="11"/>
        <v>1.4916434540389971</v>
      </c>
      <c r="N86" s="4">
        <v>245000</v>
      </c>
      <c r="O86" s="3">
        <v>89000</v>
      </c>
      <c r="P86" s="2">
        <f t="shared" si="3"/>
        <v>0.36326530612244901</v>
      </c>
      <c r="Q86" s="4">
        <v>474000</v>
      </c>
      <c r="R86" s="3">
        <v>183000</v>
      </c>
      <c r="S86" s="2">
        <f t="shared" si="4"/>
        <v>0.38607594936708861</v>
      </c>
      <c r="T86" s="4">
        <v>191000</v>
      </c>
      <c r="U86" s="3">
        <v>118000</v>
      </c>
      <c r="V86" s="2">
        <f t="shared" si="7"/>
        <v>0.61780104712041883</v>
      </c>
      <c r="W86" s="4">
        <v>83000</v>
      </c>
      <c r="X86" s="3">
        <v>62900</v>
      </c>
      <c r="Y86" s="2">
        <f t="shared" si="10"/>
        <v>0.75783132530120478</v>
      </c>
      <c r="Z86" s="4">
        <v>135000</v>
      </c>
      <c r="AA86" s="3">
        <v>170000</v>
      </c>
      <c r="AB86" s="2">
        <f t="shared" si="8"/>
        <v>1.2592592592592593</v>
      </c>
      <c r="AC86" s="4"/>
      <c r="AE86" s="2"/>
      <c r="AF86" s="4"/>
      <c r="AH86" s="2"/>
    </row>
    <row r="87" spans="1:34" x14ac:dyDescent="0.3">
      <c r="A87" s="19" t="s">
        <v>57</v>
      </c>
      <c r="B87" s="10">
        <v>4164736.0145146661</v>
      </c>
      <c r="C87" s="11">
        <v>9963000</v>
      </c>
      <c r="D87" s="2">
        <f t="shared" si="5"/>
        <v>2.3922284546433681</v>
      </c>
      <c r="E87" s="10">
        <v>3662000</v>
      </c>
      <c r="F87" s="11">
        <v>9077000</v>
      </c>
      <c r="G87" s="2">
        <f t="shared" si="12"/>
        <v>2.4787001638448936</v>
      </c>
      <c r="H87" s="10">
        <v>502736.01451466582</v>
      </c>
      <c r="I87" s="11">
        <v>886000</v>
      </c>
      <c r="J87" s="2">
        <f t="shared" si="6"/>
        <v>1.7623563349749904</v>
      </c>
      <c r="K87" s="4">
        <v>750000</v>
      </c>
      <c r="L87" s="3">
        <v>1324000</v>
      </c>
      <c r="M87" s="2">
        <f t="shared" si="11"/>
        <v>1.7653333333333334</v>
      </c>
      <c r="N87" s="4">
        <v>198000</v>
      </c>
      <c r="O87" s="3">
        <v>101000</v>
      </c>
      <c r="P87" s="2">
        <f t="shared" si="3"/>
        <v>0.51010101010101006</v>
      </c>
      <c r="Q87" s="4">
        <v>535000</v>
      </c>
      <c r="R87" s="3">
        <v>350000</v>
      </c>
      <c r="S87" s="2">
        <f t="shared" si="4"/>
        <v>0.65420560747663548</v>
      </c>
      <c r="T87" s="4">
        <v>239000</v>
      </c>
      <c r="U87" s="3">
        <v>515000</v>
      </c>
      <c r="V87" s="2">
        <f t="shared" si="7"/>
        <v>2.1548117154811717</v>
      </c>
      <c r="W87" s="4">
        <v>46000</v>
      </c>
      <c r="X87" s="3">
        <v>68600</v>
      </c>
      <c r="Y87" s="2">
        <f t="shared" si="10"/>
        <v>1.491304347826087</v>
      </c>
      <c r="Z87" s="4">
        <v>138000</v>
      </c>
      <c r="AA87" s="3">
        <v>265000</v>
      </c>
      <c r="AB87" s="2">
        <f t="shared" si="8"/>
        <v>1.9202898550724639</v>
      </c>
      <c r="AC87" s="4"/>
      <c r="AE87" s="2"/>
      <c r="AF87" s="4"/>
      <c r="AH87" s="2"/>
    </row>
    <row r="88" spans="1:34" x14ac:dyDescent="0.3">
      <c r="A88" s="19" t="s">
        <v>58</v>
      </c>
      <c r="B88" s="10">
        <v>4442233.4442092534</v>
      </c>
      <c r="C88" s="11">
        <v>13245000</v>
      </c>
      <c r="D88" s="2">
        <f t="shared" si="5"/>
        <v>2.981608275734752</v>
      </c>
      <c r="E88" s="10">
        <v>3906000</v>
      </c>
      <c r="F88" s="11">
        <v>12067000</v>
      </c>
      <c r="G88" s="2">
        <f t="shared" si="12"/>
        <v>3.0893497183819765</v>
      </c>
      <c r="H88" s="10">
        <v>536233.44420925307</v>
      </c>
      <c r="I88" s="11">
        <v>1178000</v>
      </c>
      <c r="J88" s="2">
        <f t="shared" si="6"/>
        <v>2.1968044192713796</v>
      </c>
      <c r="K88" s="4">
        <v>1075000</v>
      </c>
      <c r="L88" s="3">
        <v>1984000</v>
      </c>
      <c r="M88" s="2">
        <f t="shared" si="11"/>
        <v>1.8455813953488371</v>
      </c>
      <c r="N88" s="4">
        <v>135000</v>
      </c>
      <c r="O88" s="3">
        <v>117000</v>
      </c>
      <c r="P88" s="2">
        <f t="shared" si="3"/>
        <v>0.8666666666666667</v>
      </c>
      <c r="Q88" s="4">
        <v>411000</v>
      </c>
      <c r="R88" s="3">
        <v>366000</v>
      </c>
      <c r="S88" s="2">
        <f t="shared" si="4"/>
        <v>0.89051094890510951</v>
      </c>
      <c r="T88" s="4">
        <v>227000</v>
      </c>
      <c r="U88" s="3">
        <v>520000</v>
      </c>
      <c r="V88" s="2">
        <f t="shared" si="7"/>
        <v>2.2907488986784141</v>
      </c>
      <c r="W88" s="4">
        <v>55000</v>
      </c>
      <c r="X88" s="3">
        <v>67700</v>
      </c>
      <c r="Y88" s="2">
        <f t="shared" si="10"/>
        <v>1.230909090909091</v>
      </c>
      <c r="Z88" s="4">
        <v>116000</v>
      </c>
      <c r="AA88" s="3">
        <v>230000</v>
      </c>
      <c r="AB88" s="2">
        <f t="shared" si="8"/>
        <v>1.9827586206896552</v>
      </c>
      <c r="AC88" s="4"/>
      <c r="AE88" s="2"/>
      <c r="AF88" s="4"/>
      <c r="AH88" s="2"/>
    </row>
    <row r="89" spans="1:34" x14ac:dyDescent="0.3">
      <c r="A89" s="19" t="s">
        <v>59</v>
      </c>
      <c r="B89" s="10">
        <v>3357263.9854853339</v>
      </c>
      <c r="C89" s="11">
        <v>4836000</v>
      </c>
      <c r="D89" s="2">
        <f t="shared" si="5"/>
        <v>1.4404586654215386</v>
      </c>
      <c r="E89" s="10">
        <v>2952000</v>
      </c>
      <c r="F89" s="11">
        <v>4406000</v>
      </c>
      <c r="G89" s="2">
        <f t="shared" si="12"/>
        <v>1.4925474254742548</v>
      </c>
      <c r="H89" s="10">
        <v>405263.98548533412</v>
      </c>
      <c r="I89" s="11">
        <v>430000</v>
      </c>
      <c r="J89" s="2">
        <f t="shared" si="6"/>
        <v>1.0610367942886478</v>
      </c>
      <c r="K89" s="4">
        <v>1048000</v>
      </c>
      <c r="L89" s="3">
        <v>1840000</v>
      </c>
      <c r="M89" s="2">
        <f t="shared" si="11"/>
        <v>1.7557251908396947</v>
      </c>
      <c r="N89" s="4">
        <v>123000</v>
      </c>
      <c r="O89" s="3">
        <v>79000</v>
      </c>
      <c r="P89" s="2">
        <f t="shared" si="3"/>
        <v>0.64227642276422769</v>
      </c>
      <c r="Q89" s="4">
        <v>576000</v>
      </c>
      <c r="R89" s="3">
        <v>539000</v>
      </c>
      <c r="S89" s="2">
        <f t="shared" si="4"/>
        <v>0.93576388888888884</v>
      </c>
      <c r="T89" s="4">
        <v>180000</v>
      </c>
      <c r="U89" s="3">
        <v>291000</v>
      </c>
      <c r="V89" s="2">
        <f t="shared" si="7"/>
        <v>1.6166666666666667</v>
      </c>
      <c r="W89" s="4">
        <v>65000</v>
      </c>
      <c r="X89" s="3">
        <v>58500</v>
      </c>
      <c r="Y89" s="2">
        <f t="shared" si="10"/>
        <v>0.9</v>
      </c>
      <c r="Z89" s="4">
        <v>120000</v>
      </c>
      <c r="AA89" s="3">
        <v>275000</v>
      </c>
      <c r="AB89" s="2">
        <f t="shared" si="8"/>
        <v>2.2916666666666665</v>
      </c>
      <c r="AC89" s="4"/>
      <c r="AE89" s="2"/>
      <c r="AF89" s="4"/>
      <c r="AH89" s="2"/>
    </row>
    <row r="90" spans="1:34" x14ac:dyDescent="0.3">
      <c r="A90" s="19" t="s">
        <v>60</v>
      </c>
      <c r="B90" s="10">
        <v>3761000</v>
      </c>
      <c r="C90" s="11">
        <v>10138000</v>
      </c>
      <c r="D90" s="2">
        <f t="shared" si="5"/>
        <v>2.6955596915713906</v>
      </c>
      <c r="E90" s="10">
        <v>3307000</v>
      </c>
      <c r="F90" s="11">
        <v>9694000</v>
      </c>
      <c r="G90" s="2">
        <f t="shared" si="12"/>
        <v>2.931357726035682</v>
      </c>
      <c r="H90" s="10">
        <v>454000</v>
      </c>
      <c r="I90" s="11">
        <v>444000</v>
      </c>
      <c r="J90" s="2">
        <f t="shared" si="6"/>
        <v>0.97797356828193838</v>
      </c>
      <c r="K90" s="4">
        <v>1363000</v>
      </c>
      <c r="L90" s="3">
        <v>1977000</v>
      </c>
      <c r="M90" s="2">
        <f t="shared" si="11"/>
        <v>1.4504768892149671</v>
      </c>
      <c r="N90" s="4">
        <v>135000</v>
      </c>
      <c r="O90" s="3">
        <v>145000</v>
      </c>
      <c r="P90" s="2">
        <f t="shared" si="3"/>
        <v>1.0740740740740742</v>
      </c>
      <c r="Q90" s="4">
        <v>608000</v>
      </c>
      <c r="R90" s="3">
        <v>784000</v>
      </c>
      <c r="S90" s="2">
        <f t="shared" si="4"/>
        <v>1.2894736842105263</v>
      </c>
      <c r="T90" s="4">
        <v>174000</v>
      </c>
      <c r="U90" s="3">
        <v>536000</v>
      </c>
      <c r="V90" s="2">
        <f t="shared" si="7"/>
        <v>3.0804597701149423</v>
      </c>
      <c r="W90" s="4">
        <v>68000</v>
      </c>
      <c r="X90" s="3">
        <v>80000</v>
      </c>
      <c r="Y90" s="2">
        <f t="shared" si="10"/>
        <v>1.1764705882352942</v>
      </c>
      <c r="Z90" s="4">
        <v>125000</v>
      </c>
      <c r="AA90" s="3">
        <v>300000</v>
      </c>
      <c r="AB90" s="2">
        <f t="shared" si="8"/>
        <v>2.4</v>
      </c>
      <c r="AC90" s="4"/>
      <c r="AE90" s="2"/>
      <c r="AF90" s="4"/>
      <c r="AH90" s="2"/>
    </row>
    <row r="91" spans="1:34" x14ac:dyDescent="0.3">
      <c r="A91" s="19" t="s">
        <v>61</v>
      </c>
      <c r="B91" s="10">
        <v>4023065</v>
      </c>
      <c r="C91" s="11">
        <v>10106008</v>
      </c>
      <c r="D91" s="2">
        <f t="shared" si="5"/>
        <v>2.512017081503779</v>
      </c>
      <c r="E91" s="10">
        <v>3361000</v>
      </c>
      <c r="F91" s="11">
        <v>9582000</v>
      </c>
      <c r="G91" s="2">
        <f t="shared" si="12"/>
        <v>2.8509372210651591</v>
      </c>
      <c r="H91" s="10">
        <v>662065</v>
      </c>
      <c r="I91" s="11">
        <v>524008</v>
      </c>
      <c r="J91" s="2">
        <f t="shared" si="6"/>
        <v>0.79147515727307738</v>
      </c>
      <c r="K91" s="4">
        <v>1294000</v>
      </c>
      <c r="L91" s="3">
        <v>2712000</v>
      </c>
      <c r="M91" s="2">
        <f t="shared" si="11"/>
        <v>2.0958268933539412</v>
      </c>
      <c r="N91" s="4">
        <v>95000</v>
      </c>
      <c r="O91" s="3">
        <v>117000</v>
      </c>
      <c r="P91" s="2">
        <f t="shared" si="3"/>
        <v>1.2315789473684211</v>
      </c>
      <c r="Q91" s="4">
        <v>464000</v>
      </c>
      <c r="R91" s="3">
        <v>468000</v>
      </c>
      <c r="S91" s="2">
        <f t="shared" si="4"/>
        <v>1.0086206896551724</v>
      </c>
      <c r="T91" s="4">
        <v>161000</v>
      </c>
      <c r="U91" s="3">
        <v>361000</v>
      </c>
      <c r="V91" s="2">
        <f t="shared" si="7"/>
        <v>2.2422360248447206</v>
      </c>
      <c r="W91" s="4">
        <v>87000</v>
      </c>
      <c r="X91" s="3">
        <v>120000</v>
      </c>
      <c r="Y91" s="2">
        <f t="shared" si="10"/>
        <v>1.3793103448275863</v>
      </c>
      <c r="Z91" s="4">
        <v>127000</v>
      </c>
      <c r="AA91" s="3">
        <v>176000</v>
      </c>
      <c r="AB91" s="2">
        <f t="shared" si="8"/>
        <v>1.3858267716535433</v>
      </c>
      <c r="AC91" s="4"/>
      <c r="AE91" s="2"/>
      <c r="AF91" s="4"/>
      <c r="AH91" s="2"/>
    </row>
    <row r="92" spans="1:34" x14ac:dyDescent="0.3">
      <c r="A92" s="19" t="s">
        <v>62</v>
      </c>
      <c r="B92" s="10">
        <v>3559750</v>
      </c>
      <c r="C92" s="11">
        <v>7664690</v>
      </c>
      <c r="D92" s="2">
        <f t="shared" si="5"/>
        <v>2.1531540136245524</v>
      </c>
      <c r="E92" s="10">
        <v>2956000</v>
      </c>
      <c r="F92" s="11">
        <v>7203000</v>
      </c>
      <c r="G92" s="2">
        <f t="shared" si="12"/>
        <v>2.4367388362652234</v>
      </c>
      <c r="H92" s="10">
        <v>603750</v>
      </c>
      <c r="I92" s="11">
        <v>461690</v>
      </c>
      <c r="J92" s="2">
        <f t="shared" si="6"/>
        <v>0.76470393374741197</v>
      </c>
      <c r="K92" s="4">
        <v>1382000</v>
      </c>
      <c r="L92" s="3">
        <v>2805000</v>
      </c>
      <c r="M92" s="2">
        <f t="shared" si="11"/>
        <v>2.0296671490593341</v>
      </c>
      <c r="N92" s="4">
        <v>59100.000000000007</v>
      </c>
      <c r="O92" s="3">
        <v>65160.000000000007</v>
      </c>
      <c r="P92" s="2">
        <f t="shared" si="3"/>
        <v>1.1025380710659898</v>
      </c>
      <c r="Q92" s="4">
        <v>511000</v>
      </c>
      <c r="R92" s="3">
        <v>562067</v>
      </c>
      <c r="S92" s="2">
        <f t="shared" si="4"/>
        <v>1.0999354207436398</v>
      </c>
      <c r="T92" s="4">
        <v>131277</v>
      </c>
      <c r="U92" s="3">
        <v>264600</v>
      </c>
      <c r="V92" s="2">
        <f t="shared" si="7"/>
        <v>2.0155853652962819</v>
      </c>
      <c r="W92" s="4">
        <v>124999.99999999999</v>
      </c>
      <c r="X92" s="3">
        <v>215000</v>
      </c>
      <c r="Y92" s="2">
        <f t="shared" si="10"/>
        <v>1.7200000000000002</v>
      </c>
      <c r="Z92" s="4">
        <v>132000</v>
      </c>
      <c r="AA92" s="3">
        <v>290000</v>
      </c>
      <c r="AB92" s="2">
        <f t="shared" si="8"/>
        <v>2.1969696969696968</v>
      </c>
      <c r="AC92" s="4"/>
      <c r="AE92" s="2"/>
      <c r="AF92" s="4"/>
      <c r="AH92" s="2"/>
    </row>
    <row r="93" spans="1:34" x14ac:dyDescent="0.3">
      <c r="A93" s="19" t="s">
        <v>63</v>
      </c>
      <c r="B93" s="10">
        <v>3566683</v>
      </c>
      <c r="C93" s="11">
        <v>7915615</v>
      </c>
      <c r="D93" s="2">
        <f t="shared" si="5"/>
        <v>2.2193211451648494</v>
      </c>
      <c r="E93" s="10">
        <v>2904000</v>
      </c>
      <c r="F93" s="11">
        <v>7461000</v>
      </c>
      <c r="G93" s="2">
        <f t="shared" si="12"/>
        <v>2.5692148760330578</v>
      </c>
      <c r="H93" s="10">
        <v>662683</v>
      </c>
      <c r="I93" s="11">
        <v>454615</v>
      </c>
      <c r="J93" s="2">
        <f t="shared" si="6"/>
        <v>0.68602182340576112</v>
      </c>
      <c r="K93" s="4">
        <v>745000</v>
      </c>
      <c r="L93" s="3">
        <v>1687500</v>
      </c>
      <c r="M93" s="2">
        <f t="shared" si="11"/>
        <v>2.2651006711409396</v>
      </c>
      <c r="N93" s="4">
        <v>94550.000000000015</v>
      </c>
      <c r="O93" s="3">
        <v>98250</v>
      </c>
      <c r="P93" s="2">
        <f t="shared" si="3"/>
        <v>1.0391327340031729</v>
      </c>
      <c r="Q93" s="4">
        <v>828000</v>
      </c>
      <c r="R93" s="3">
        <v>1109000</v>
      </c>
      <c r="S93" s="2">
        <f t="shared" si="4"/>
        <v>1.3393719806763285</v>
      </c>
      <c r="T93" s="4">
        <v>98900</v>
      </c>
      <c r="U93" s="3">
        <v>155950</v>
      </c>
      <c r="V93" s="2">
        <f t="shared" si="7"/>
        <v>1.5768452982810921</v>
      </c>
      <c r="W93" s="4">
        <v>130500</v>
      </c>
      <c r="X93" s="3">
        <v>199000</v>
      </c>
      <c r="Y93" s="2">
        <f t="shared" si="10"/>
        <v>1.524904214559387</v>
      </c>
      <c r="Z93" s="4">
        <v>112000</v>
      </c>
      <c r="AA93" s="3">
        <v>215100</v>
      </c>
      <c r="AB93" s="2">
        <f t="shared" si="8"/>
        <v>1.9205357142857142</v>
      </c>
      <c r="AC93" s="4">
        <v>17000</v>
      </c>
      <c r="AD93" s="3">
        <v>21000</v>
      </c>
      <c r="AE93" s="2">
        <f t="shared" ref="AE93:AE114" si="13">AD93/AC93</f>
        <v>1.2352941176470589</v>
      </c>
      <c r="AF93" s="4"/>
      <c r="AH93" s="2"/>
    </row>
    <row r="94" spans="1:34" x14ac:dyDescent="0.3">
      <c r="A94" s="19" t="s">
        <v>64</v>
      </c>
      <c r="B94" s="10">
        <v>4012843</v>
      </c>
      <c r="C94" s="11">
        <v>11422661</v>
      </c>
      <c r="D94" s="2">
        <f t="shared" si="5"/>
        <v>2.846525767392345</v>
      </c>
      <c r="E94" s="10">
        <v>3429440</v>
      </c>
      <c r="F94" s="11">
        <v>11000800</v>
      </c>
      <c r="G94" s="2">
        <f t="shared" si="12"/>
        <v>3.2077540356443035</v>
      </c>
      <c r="H94" s="10">
        <v>583403</v>
      </c>
      <c r="I94" s="11">
        <v>421861</v>
      </c>
      <c r="J94" s="2">
        <f t="shared" si="6"/>
        <v>0.72310392644535593</v>
      </c>
      <c r="K94" s="4">
        <v>718000</v>
      </c>
      <c r="L94" s="3">
        <v>1770000</v>
      </c>
      <c r="M94" s="2">
        <f t="shared" si="11"/>
        <v>2.4651810584958218</v>
      </c>
      <c r="N94" s="4">
        <v>82600</v>
      </c>
      <c r="O94" s="3">
        <v>113550.00000000001</v>
      </c>
      <c r="P94" s="2">
        <f t="shared" si="3"/>
        <v>1.3746973365617434</v>
      </c>
      <c r="Q94" s="4">
        <v>396350</v>
      </c>
      <c r="R94" s="3">
        <v>530625</v>
      </c>
      <c r="S94" s="2">
        <f t="shared" si="4"/>
        <v>1.3387788570707708</v>
      </c>
      <c r="T94" s="4">
        <v>142200</v>
      </c>
      <c r="U94" s="3">
        <v>352450</v>
      </c>
      <c r="V94" s="2">
        <f t="shared" si="7"/>
        <v>2.478551336146273</v>
      </c>
      <c r="W94" s="4">
        <v>93790</v>
      </c>
      <c r="X94" s="3">
        <v>148720</v>
      </c>
      <c r="Y94" s="2">
        <f t="shared" si="10"/>
        <v>1.5856701140846572</v>
      </c>
      <c r="Z94" s="4">
        <v>101700</v>
      </c>
      <c r="AA94" s="3">
        <v>90800</v>
      </c>
      <c r="AB94" s="2">
        <f t="shared" si="8"/>
        <v>0.89282202556538837</v>
      </c>
      <c r="AC94" s="4">
        <v>25000</v>
      </c>
      <c r="AD94" s="3">
        <v>23000</v>
      </c>
      <c r="AE94" s="2">
        <f t="shared" si="13"/>
        <v>0.92</v>
      </c>
      <c r="AF94" s="4"/>
      <c r="AH94" s="2"/>
    </row>
    <row r="95" spans="1:34" x14ac:dyDescent="0.3">
      <c r="A95" s="20" t="s">
        <v>65</v>
      </c>
      <c r="B95" s="10">
        <v>3189215</v>
      </c>
      <c r="C95" s="11">
        <v>7744964</v>
      </c>
      <c r="D95" s="2">
        <f t="shared" si="5"/>
        <v>2.4284860067446066</v>
      </c>
      <c r="E95" s="10">
        <v>2673905</v>
      </c>
      <c r="F95" s="11">
        <v>7486840</v>
      </c>
      <c r="G95" s="2">
        <f t="shared" si="12"/>
        <v>2.7999648454227057</v>
      </c>
      <c r="H95" s="10">
        <v>515310</v>
      </c>
      <c r="I95" s="11">
        <v>258124</v>
      </c>
      <c r="J95" s="2">
        <f t="shared" si="6"/>
        <v>0.50091013176534516</v>
      </c>
      <c r="K95" s="4">
        <v>934000</v>
      </c>
      <c r="L95" s="3">
        <v>2348550</v>
      </c>
      <c r="M95" s="2">
        <f t="shared" si="11"/>
        <v>2.514507494646681</v>
      </c>
      <c r="N95" s="4">
        <v>165250</v>
      </c>
      <c r="O95" s="3">
        <v>183839.99999999997</v>
      </c>
      <c r="P95" s="2">
        <f t="shared" si="3"/>
        <v>1.1124962178517397</v>
      </c>
      <c r="Q95" s="4">
        <v>521694.99999999994</v>
      </c>
      <c r="R95" s="3">
        <v>638320</v>
      </c>
      <c r="S95" s="2">
        <f t="shared" si="4"/>
        <v>1.2235501586175832</v>
      </c>
      <c r="T95" s="4">
        <v>88300</v>
      </c>
      <c r="U95" s="3">
        <v>175580</v>
      </c>
      <c r="V95" s="2">
        <f t="shared" si="7"/>
        <v>1.9884484711211778</v>
      </c>
      <c r="W95" s="4">
        <v>134150</v>
      </c>
      <c r="X95" s="3">
        <v>209705</v>
      </c>
      <c r="Y95" s="2">
        <f t="shared" si="10"/>
        <v>1.5632128214685055</v>
      </c>
      <c r="Z95" s="4">
        <v>77699.999999999985</v>
      </c>
      <c r="AA95" s="3">
        <v>142349.99999999997</v>
      </c>
      <c r="AB95" s="2">
        <f t="shared" si="8"/>
        <v>1.832046332046332</v>
      </c>
      <c r="AC95" s="4">
        <v>19145</v>
      </c>
      <c r="AD95" s="3">
        <v>20299</v>
      </c>
      <c r="AE95" s="2">
        <f t="shared" si="13"/>
        <v>1.0602768346826847</v>
      </c>
      <c r="AF95" s="4"/>
      <c r="AH95" s="2"/>
    </row>
    <row r="96" spans="1:34" x14ac:dyDescent="0.3">
      <c r="A96" s="19" t="s">
        <v>66</v>
      </c>
      <c r="B96" s="10">
        <v>3533459</v>
      </c>
      <c r="C96" s="11">
        <v>10048964</v>
      </c>
      <c r="D96" s="2">
        <f t="shared" si="5"/>
        <v>2.8439452672296466</v>
      </c>
      <c r="E96" s="10">
        <v>3016880</v>
      </c>
      <c r="F96" s="11">
        <v>9731830</v>
      </c>
      <c r="G96" s="2">
        <f t="shared" si="12"/>
        <v>3.2257928721062821</v>
      </c>
      <c r="H96" s="10">
        <v>516579</v>
      </c>
      <c r="I96" s="11">
        <v>317134</v>
      </c>
      <c r="J96" s="2">
        <f t="shared" si="6"/>
        <v>0.61391190892390124</v>
      </c>
      <c r="K96" s="4">
        <v>973500</v>
      </c>
      <c r="L96" s="3">
        <v>2450000</v>
      </c>
      <c r="M96" s="2">
        <f t="shared" si="11"/>
        <v>2.5166923472008218</v>
      </c>
      <c r="N96" s="4">
        <v>94160</v>
      </c>
      <c r="O96" s="3">
        <v>120185</v>
      </c>
      <c r="P96" s="2">
        <f t="shared" ref="P96:P114" si="14">O96/N96</f>
        <v>1.2763912489379778</v>
      </c>
      <c r="Q96" s="4">
        <v>667510</v>
      </c>
      <c r="R96" s="3">
        <v>928790</v>
      </c>
      <c r="S96" s="2">
        <f t="shared" ref="S96:S114" si="15">R96/Q96</f>
        <v>1.3914248475678268</v>
      </c>
      <c r="T96" s="4">
        <v>75250</v>
      </c>
      <c r="U96" s="3">
        <v>197525</v>
      </c>
      <c r="V96" s="2">
        <f t="shared" si="7"/>
        <v>2.6249169435215949</v>
      </c>
      <c r="W96" s="4">
        <v>124150</v>
      </c>
      <c r="X96" s="3">
        <v>202398</v>
      </c>
      <c r="Y96" s="2">
        <f t="shared" si="10"/>
        <v>1.6302698348771647</v>
      </c>
      <c r="Z96" s="4">
        <v>79189.999999999985</v>
      </c>
      <c r="AA96" s="3">
        <v>156800</v>
      </c>
      <c r="AB96" s="2">
        <f t="shared" si="8"/>
        <v>1.9800479858568005</v>
      </c>
      <c r="AC96" s="4">
        <v>27000</v>
      </c>
      <c r="AD96" s="3">
        <v>25750</v>
      </c>
      <c r="AE96" s="2">
        <f t="shared" si="13"/>
        <v>0.95370370370370372</v>
      </c>
      <c r="AF96" s="4"/>
      <c r="AH96" s="2"/>
    </row>
    <row r="97" spans="1:34" x14ac:dyDescent="0.3">
      <c r="A97" s="19" t="s">
        <v>67</v>
      </c>
      <c r="B97" s="10">
        <v>3650904</v>
      </c>
      <c r="C97" s="11">
        <v>9677504</v>
      </c>
      <c r="D97" s="2">
        <f t="shared" si="5"/>
        <v>2.6507144531874847</v>
      </c>
      <c r="E97" s="10">
        <v>3184950</v>
      </c>
      <c r="F97" s="11">
        <v>9391450</v>
      </c>
      <c r="G97" s="2">
        <f t="shared" si="12"/>
        <v>2.9486962118714581</v>
      </c>
      <c r="H97" s="10">
        <v>465954</v>
      </c>
      <c r="I97" s="11">
        <v>286054</v>
      </c>
      <c r="J97" s="2">
        <f t="shared" si="6"/>
        <v>0.61391038600376857</v>
      </c>
      <c r="K97" s="4">
        <v>941100</v>
      </c>
      <c r="L97" s="3">
        <v>2427000</v>
      </c>
      <c r="M97" s="2">
        <f t="shared" si="11"/>
        <v>2.578897035384125</v>
      </c>
      <c r="N97" s="4">
        <v>49850</v>
      </c>
      <c r="O97" s="3">
        <v>60004.999999999993</v>
      </c>
      <c r="P97" s="2">
        <f t="shared" si="14"/>
        <v>1.2037111334002004</v>
      </c>
      <c r="Q97" s="4">
        <v>642075</v>
      </c>
      <c r="R97" s="3">
        <v>605750</v>
      </c>
      <c r="S97" s="2">
        <f t="shared" si="15"/>
        <v>0.9434256122727096</v>
      </c>
      <c r="T97" s="4">
        <v>95497</v>
      </c>
      <c r="U97" s="3">
        <v>219539.00000000003</v>
      </c>
      <c r="V97" s="2">
        <f t="shared" si="7"/>
        <v>2.2989099134004212</v>
      </c>
      <c r="W97" s="4">
        <v>100130</v>
      </c>
      <c r="X97" s="3">
        <v>136520</v>
      </c>
      <c r="Y97" s="2">
        <f t="shared" si="10"/>
        <v>1.3634275441925496</v>
      </c>
      <c r="Z97" s="4">
        <v>73440.000000000015</v>
      </c>
      <c r="AA97" s="3">
        <v>178899.99999999997</v>
      </c>
      <c r="AB97" s="2">
        <f t="shared" si="8"/>
        <v>2.4360021786492365</v>
      </c>
      <c r="AC97" s="4">
        <v>33000</v>
      </c>
      <c r="AD97" s="3">
        <v>37975</v>
      </c>
      <c r="AE97" s="2">
        <f t="shared" si="13"/>
        <v>1.1507575757575759</v>
      </c>
      <c r="AF97" s="4"/>
      <c r="AH97" s="2"/>
    </row>
    <row r="98" spans="1:34" x14ac:dyDescent="0.3">
      <c r="A98" s="19" t="s">
        <v>68</v>
      </c>
      <c r="B98" s="10">
        <v>3204110</v>
      </c>
      <c r="C98" s="11">
        <v>9710070</v>
      </c>
      <c r="D98" s="2">
        <f t="shared" ref="D98:D109" si="16">C98/B98</f>
        <v>3.0305045706920173</v>
      </c>
      <c r="E98" s="10">
        <v>2843300</v>
      </c>
      <c r="F98" s="11">
        <v>9482000</v>
      </c>
      <c r="G98" s="2">
        <f t="shared" si="12"/>
        <v>3.3348573840256042</v>
      </c>
      <c r="H98" s="10">
        <v>360810</v>
      </c>
      <c r="I98" s="11">
        <v>228070</v>
      </c>
      <c r="J98" s="2">
        <f t="shared" ref="J98:J115" si="17">I98/H98</f>
        <v>0.63210554031207555</v>
      </c>
      <c r="K98" s="4">
        <v>748000</v>
      </c>
      <c r="L98" s="3">
        <v>1540000</v>
      </c>
      <c r="M98" s="2">
        <f t="shared" si="11"/>
        <v>2.0588235294117645</v>
      </c>
      <c r="N98" s="4">
        <v>71500</v>
      </c>
      <c r="O98" s="3">
        <v>115000</v>
      </c>
      <c r="P98" s="2">
        <f t="shared" si="14"/>
        <v>1.6083916083916083</v>
      </c>
      <c r="Q98" s="4">
        <v>530000</v>
      </c>
      <c r="R98" s="3">
        <v>648000</v>
      </c>
      <c r="S98" s="2">
        <f t="shared" si="15"/>
        <v>1.2226415094339622</v>
      </c>
      <c r="T98" s="4">
        <v>130000</v>
      </c>
      <c r="U98" s="3">
        <v>373000</v>
      </c>
      <c r="V98" s="2">
        <f t="shared" ref="V98:V114" si="18">U98/T98</f>
        <v>2.8692307692307693</v>
      </c>
      <c r="W98" s="4">
        <v>135000</v>
      </c>
      <c r="X98" s="3">
        <v>220000.00000000003</v>
      </c>
      <c r="Y98" s="2">
        <f t="shared" si="10"/>
        <v>1.6296296296296298</v>
      </c>
      <c r="Z98" s="4">
        <v>84219.999999999985</v>
      </c>
      <c r="AA98" s="3">
        <v>240000</v>
      </c>
      <c r="AB98" s="2">
        <f t="shared" ref="AB98:AB114" si="19">AA98/Z98</f>
        <v>2.8496794110662553</v>
      </c>
      <c r="AC98" s="4">
        <v>44200</v>
      </c>
      <c r="AD98" s="3">
        <v>40770</v>
      </c>
      <c r="AE98" s="2">
        <f t="shared" si="13"/>
        <v>0.92239819004524892</v>
      </c>
      <c r="AF98" s="4"/>
      <c r="AH98" s="2"/>
    </row>
    <row r="99" spans="1:34" x14ac:dyDescent="0.3">
      <c r="A99" s="19" t="s">
        <v>69</v>
      </c>
      <c r="B99" s="10">
        <v>3223440</v>
      </c>
      <c r="C99" s="11">
        <v>11715948</v>
      </c>
      <c r="D99" s="2">
        <f t="shared" si="16"/>
        <v>3.6346102300647756</v>
      </c>
      <c r="E99" s="10">
        <v>2810000</v>
      </c>
      <c r="F99" s="11">
        <v>11450000</v>
      </c>
      <c r="G99" s="2">
        <f t="shared" si="12"/>
        <v>4.0747330960854091</v>
      </c>
      <c r="H99" s="10">
        <v>413440</v>
      </c>
      <c r="I99" s="11">
        <v>265947.99999999994</v>
      </c>
      <c r="J99" s="2">
        <f t="shared" si="17"/>
        <v>0.64325657894736832</v>
      </c>
      <c r="K99" s="4">
        <v>830000.00000000012</v>
      </c>
      <c r="L99" s="3">
        <v>1680000</v>
      </c>
      <c r="M99" s="2">
        <f t="shared" si="11"/>
        <v>2.0240963855421685</v>
      </c>
      <c r="N99" s="4">
        <v>40000</v>
      </c>
      <c r="O99" s="3">
        <v>64000</v>
      </c>
      <c r="P99" s="2">
        <f t="shared" si="14"/>
        <v>1.6</v>
      </c>
      <c r="Q99" s="4">
        <v>460000</v>
      </c>
      <c r="R99" s="3">
        <v>620000</v>
      </c>
      <c r="S99" s="2">
        <f t="shared" si="15"/>
        <v>1.3478260869565217</v>
      </c>
      <c r="T99" s="4">
        <v>86500</v>
      </c>
      <c r="U99" s="3">
        <v>260000</v>
      </c>
      <c r="V99" s="2">
        <f t="shared" si="18"/>
        <v>3.0057803468208091</v>
      </c>
      <c r="W99" s="4">
        <v>150000</v>
      </c>
      <c r="X99" s="3">
        <v>272500</v>
      </c>
      <c r="Y99" s="2">
        <f t="shared" si="10"/>
        <v>1.8166666666666667</v>
      </c>
      <c r="Z99" s="4">
        <v>82649.999999999985</v>
      </c>
      <c r="AA99" s="3">
        <v>189365</v>
      </c>
      <c r="AB99" s="2">
        <f t="shared" si="19"/>
        <v>2.2911675741076833</v>
      </c>
      <c r="AC99" s="4">
        <v>44250</v>
      </c>
      <c r="AD99" s="3">
        <v>32000</v>
      </c>
      <c r="AE99" s="2">
        <f t="shared" si="13"/>
        <v>0.7231638418079096</v>
      </c>
      <c r="AF99" s="4"/>
      <c r="AH99" s="2"/>
    </row>
    <row r="100" spans="1:34" x14ac:dyDescent="0.3">
      <c r="A100" s="19" t="s">
        <v>70</v>
      </c>
      <c r="B100" s="10">
        <v>2032446</v>
      </c>
      <c r="C100" s="11">
        <v>6935056</v>
      </c>
      <c r="D100" s="2">
        <f t="shared" si="16"/>
        <v>3.4121723283177019</v>
      </c>
      <c r="E100" s="10">
        <v>1600200</v>
      </c>
      <c r="F100" s="11">
        <v>6618000</v>
      </c>
      <c r="G100" s="2">
        <f t="shared" si="12"/>
        <v>4.1357330333708289</v>
      </c>
      <c r="H100" s="10">
        <v>432246</v>
      </c>
      <c r="I100" s="11">
        <v>317056</v>
      </c>
      <c r="J100" s="2">
        <f t="shared" si="17"/>
        <v>0.73350823373727003</v>
      </c>
      <c r="K100" s="4">
        <v>805000</v>
      </c>
      <c r="L100" s="3">
        <v>1905000</v>
      </c>
      <c r="M100" s="2">
        <f t="shared" si="11"/>
        <v>2.3664596273291925</v>
      </c>
      <c r="N100" s="4">
        <v>48550</v>
      </c>
      <c r="O100" s="3">
        <v>74000</v>
      </c>
      <c r="P100" s="2">
        <f t="shared" si="14"/>
        <v>1.5242018537590114</v>
      </c>
      <c r="Q100" s="4">
        <v>472480</v>
      </c>
      <c r="R100" s="3">
        <v>520000</v>
      </c>
      <c r="S100" s="2">
        <f t="shared" si="15"/>
        <v>1.100575685743312</v>
      </c>
      <c r="T100" s="4">
        <v>37150.000000000007</v>
      </c>
      <c r="U100" s="3">
        <v>96000</v>
      </c>
      <c r="V100" s="2">
        <f t="shared" si="18"/>
        <v>2.5841184387617759</v>
      </c>
      <c r="W100" s="4">
        <v>240570</v>
      </c>
      <c r="X100" s="3">
        <v>424000</v>
      </c>
      <c r="Y100" s="2">
        <f t="shared" si="10"/>
        <v>1.7624807748264539</v>
      </c>
      <c r="Z100" s="4">
        <v>90000.000000000015</v>
      </c>
      <c r="AA100" s="3">
        <v>225000</v>
      </c>
      <c r="AB100" s="2">
        <f t="shared" si="19"/>
        <v>2.4999999999999996</v>
      </c>
      <c r="AC100" s="4">
        <v>40200</v>
      </c>
      <c r="AD100" s="3">
        <v>44200</v>
      </c>
      <c r="AE100" s="2">
        <f t="shared" si="13"/>
        <v>1.099502487562189</v>
      </c>
      <c r="AF100" s="4"/>
      <c r="AH100" s="2"/>
    </row>
    <row r="101" spans="1:34" x14ac:dyDescent="0.3">
      <c r="A101" s="19" t="s">
        <v>71</v>
      </c>
      <c r="B101" s="10">
        <v>2897066</v>
      </c>
      <c r="C101" s="11">
        <v>7338738</v>
      </c>
      <c r="D101" s="2">
        <f t="shared" si="16"/>
        <v>2.533162171659189</v>
      </c>
      <c r="E101" s="10">
        <v>2551800</v>
      </c>
      <c r="F101" s="11">
        <v>7125000</v>
      </c>
      <c r="G101" s="2">
        <f t="shared" si="12"/>
        <v>2.7921467199623793</v>
      </c>
      <c r="H101" s="10">
        <v>345266</v>
      </c>
      <c r="I101" s="11">
        <v>213738</v>
      </c>
      <c r="J101" s="2">
        <f t="shared" si="17"/>
        <v>0.61905313584308908</v>
      </c>
      <c r="K101" s="4">
        <v>764800</v>
      </c>
      <c r="L101" s="3">
        <v>2105000</v>
      </c>
      <c r="M101" s="2">
        <f t="shared" si="11"/>
        <v>2.7523535564853558</v>
      </c>
      <c r="N101" s="4">
        <v>40769.999999999993</v>
      </c>
      <c r="O101" s="3">
        <v>58000</v>
      </c>
      <c r="P101" s="2">
        <f t="shared" si="14"/>
        <v>1.4226146676477804</v>
      </c>
      <c r="Q101" s="4">
        <v>316350</v>
      </c>
      <c r="R101" s="3">
        <v>300000</v>
      </c>
      <c r="S101" s="2">
        <f t="shared" si="15"/>
        <v>0.94831673779042203</v>
      </c>
      <c r="T101" s="4">
        <v>69000</v>
      </c>
      <c r="U101" s="3">
        <v>176000</v>
      </c>
      <c r="V101" s="2">
        <f t="shared" si="18"/>
        <v>2.5507246376811592</v>
      </c>
      <c r="W101" s="4">
        <v>183000</v>
      </c>
      <c r="X101" s="3">
        <v>205000</v>
      </c>
      <c r="Y101" s="2">
        <f t="shared" si="10"/>
        <v>1.1202185792349726</v>
      </c>
      <c r="Z101" s="4">
        <v>89780</v>
      </c>
      <c r="AA101" s="3">
        <v>236000</v>
      </c>
      <c r="AB101" s="2">
        <f t="shared" si="19"/>
        <v>2.6286478057473825</v>
      </c>
      <c r="AC101" s="4">
        <v>34700</v>
      </c>
      <c r="AD101" s="3">
        <v>38050</v>
      </c>
      <c r="AE101" s="2">
        <f t="shared" si="13"/>
        <v>1.0965417867435159</v>
      </c>
      <c r="AF101" s="4"/>
      <c r="AH101" s="2"/>
    </row>
    <row r="102" spans="1:34" x14ac:dyDescent="0.3">
      <c r="A102" s="19" t="s">
        <v>72</v>
      </c>
      <c r="B102" s="10">
        <v>3296980</v>
      </c>
      <c r="C102" s="11">
        <v>13164068.806968486</v>
      </c>
      <c r="D102" s="2">
        <f t="shared" si="16"/>
        <v>3.9927657453088843</v>
      </c>
      <c r="E102" s="10">
        <v>2799000</v>
      </c>
      <c r="F102" s="11">
        <v>12700000</v>
      </c>
      <c r="G102" s="2">
        <f t="shared" si="12"/>
        <v>4.5373347624151483</v>
      </c>
      <c r="H102" s="10">
        <v>497980</v>
      </c>
      <c r="I102" s="11">
        <v>464068.80696848524</v>
      </c>
      <c r="J102" s="2">
        <f t="shared" si="17"/>
        <v>0.9319025000371205</v>
      </c>
      <c r="K102" s="4">
        <v>632000</v>
      </c>
      <c r="L102" s="3">
        <v>1905000</v>
      </c>
      <c r="M102" s="2">
        <f t="shared" si="11"/>
        <v>3.0142405063291138</v>
      </c>
      <c r="N102" s="4">
        <v>54199.999999999993</v>
      </c>
      <c r="O102" s="3">
        <v>88800.000000000015</v>
      </c>
      <c r="P102" s="2">
        <f t="shared" si="14"/>
        <v>1.6383763837638381</v>
      </c>
      <c r="Q102" s="4">
        <v>564300</v>
      </c>
      <c r="R102" s="3">
        <v>872000</v>
      </c>
      <c r="S102" s="2">
        <f t="shared" si="15"/>
        <v>1.5452773347510189</v>
      </c>
      <c r="T102" s="4">
        <v>86800</v>
      </c>
      <c r="U102" s="3">
        <v>254999.99999999997</v>
      </c>
      <c r="V102" s="2">
        <f t="shared" si="18"/>
        <v>2.9377880184331793</v>
      </c>
      <c r="W102" s="4">
        <v>165400</v>
      </c>
      <c r="X102" s="3">
        <v>282000</v>
      </c>
      <c r="Y102" s="2">
        <f t="shared" si="10"/>
        <v>1.7049576783555018</v>
      </c>
      <c r="Z102" s="4">
        <v>73360</v>
      </c>
      <c r="AA102" s="3">
        <v>222500</v>
      </c>
      <c r="AB102" s="2">
        <f t="shared" si="19"/>
        <v>3.0329880043620503</v>
      </c>
      <c r="AC102" s="4">
        <v>33200</v>
      </c>
      <c r="AD102" s="3">
        <v>38150</v>
      </c>
      <c r="AE102" s="2">
        <f t="shared" si="13"/>
        <v>1.1490963855421688</v>
      </c>
      <c r="AF102" s="4"/>
      <c r="AH102" s="2"/>
    </row>
    <row r="103" spans="1:34" x14ac:dyDescent="0.3">
      <c r="A103" s="19" t="s">
        <v>73</v>
      </c>
      <c r="B103" s="10">
        <v>2896682.8</v>
      </c>
      <c r="C103" s="11">
        <v>12566633</v>
      </c>
      <c r="D103" s="2">
        <f t="shared" si="16"/>
        <v>4.3382841227903866</v>
      </c>
      <c r="E103" s="10">
        <v>2428000</v>
      </c>
      <c r="F103" s="11">
        <v>12050000</v>
      </c>
      <c r="G103" s="2">
        <f t="shared" si="12"/>
        <v>4.9629324546952223</v>
      </c>
      <c r="H103" s="10">
        <v>468682.8</v>
      </c>
      <c r="I103" s="11">
        <v>516633</v>
      </c>
      <c r="J103" s="2">
        <f t="shared" si="17"/>
        <v>1.1023084269360857</v>
      </c>
      <c r="K103" s="4">
        <v>748000</v>
      </c>
      <c r="L103" s="3">
        <v>2130000</v>
      </c>
      <c r="M103" s="2">
        <f t="shared" si="11"/>
        <v>2.8475935828877006</v>
      </c>
      <c r="N103" s="4">
        <v>54550</v>
      </c>
      <c r="O103" s="3">
        <v>99500</v>
      </c>
      <c r="P103" s="2">
        <f t="shared" si="14"/>
        <v>1.8240146654445464</v>
      </c>
      <c r="Q103" s="4">
        <v>635800</v>
      </c>
      <c r="R103" s="3">
        <v>801000</v>
      </c>
      <c r="S103" s="2">
        <f t="shared" si="15"/>
        <v>1.2598301352626613</v>
      </c>
      <c r="T103" s="4">
        <v>85500</v>
      </c>
      <c r="U103" s="3">
        <v>276500</v>
      </c>
      <c r="V103" s="2">
        <f t="shared" si="18"/>
        <v>3.2339181286549707</v>
      </c>
      <c r="W103" s="4">
        <v>237750</v>
      </c>
      <c r="X103" s="3">
        <v>516000</v>
      </c>
      <c r="Y103" s="2">
        <f t="shared" si="10"/>
        <v>2.170347003154574</v>
      </c>
      <c r="Z103" s="4">
        <v>68245</v>
      </c>
      <c r="AA103" s="3">
        <v>192000.00000000003</v>
      </c>
      <c r="AB103" s="2">
        <f t="shared" si="19"/>
        <v>2.8133929225584295</v>
      </c>
      <c r="AC103" s="4">
        <v>34000</v>
      </c>
      <c r="AD103" s="3">
        <v>30800</v>
      </c>
      <c r="AE103" s="2">
        <f t="shared" si="13"/>
        <v>0.90588235294117647</v>
      </c>
      <c r="AF103" s="4"/>
      <c r="AH103" s="2"/>
    </row>
    <row r="104" spans="1:34" x14ac:dyDescent="0.3">
      <c r="A104" s="19" t="s">
        <v>74</v>
      </c>
      <c r="B104" s="10">
        <v>3263339.7686200002</v>
      </c>
      <c r="C104" s="11">
        <v>13420863.5699</v>
      </c>
      <c r="D104" s="2">
        <f t="shared" si="16"/>
        <v>4.1126160686527014</v>
      </c>
      <c r="E104" s="10">
        <v>2742400</v>
      </c>
      <c r="F104" s="11">
        <v>12815000</v>
      </c>
      <c r="G104" s="2">
        <f t="shared" si="12"/>
        <v>4.6729142357059512</v>
      </c>
      <c r="H104" s="10">
        <v>520939.76861999999</v>
      </c>
      <c r="I104" s="11">
        <v>605863.5699</v>
      </c>
      <c r="J104" s="2">
        <f t="shared" si="17"/>
        <v>1.1630203843046349</v>
      </c>
      <c r="K104" s="4">
        <v>642500</v>
      </c>
      <c r="L104" s="3">
        <v>1958000</v>
      </c>
      <c r="M104" s="2">
        <f t="shared" si="11"/>
        <v>3.0474708171206224</v>
      </c>
      <c r="N104" s="4">
        <v>57450</v>
      </c>
      <c r="O104" s="3">
        <v>88000</v>
      </c>
      <c r="P104" s="2">
        <f t="shared" si="14"/>
        <v>1.5317667536988686</v>
      </c>
      <c r="Q104" s="4">
        <v>397700.00000000006</v>
      </c>
      <c r="R104" s="3">
        <v>490000</v>
      </c>
      <c r="S104" s="2">
        <f t="shared" si="15"/>
        <v>1.2320844857933113</v>
      </c>
      <c r="T104" s="4">
        <v>86675</v>
      </c>
      <c r="U104" s="3">
        <v>196500</v>
      </c>
      <c r="V104" s="2">
        <f t="shared" si="18"/>
        <v>2.2670897029131813</v>
      </c>
      <c r="W104" s="4">
        <v>311450</v>
      </c>
      <c r="X104" s="3">
        <v>565999.99999999988</v>
      </c>
      <c r="Y104" s="2">
        <f t="shared" si="10"/>
        <v>1.8173061486594955</v>
      </c>
      <c r="Z104" s="4">
        <v>74760</v>
      </c>
      <c r="AA104" s="3">
        <v>216000</v>
      </c>
      <c r="AB104" s="2">
        <f t="shared" si="19"/>
        <v>2.8892455858747992</v>
      </c>
      <c r="AC104" s="4">
        <v>35060</v>
      </c>
      <c r="AD104" s="3">
        <v>40350</v>
      </c>
      <c r="AE104" s="2">
        <f t="shared" si="13"/>
        <v>1.1508841985168283</v>
      </c>
      <c r="AF104" s="4"/>
      <c r="AH104" s="2"/>
    </row>
    <row r="105" spans="1:34" x14ac:dyDescent="0.3">
      <c r="A105" s="19" t="s">
        <v>75</v>
      </c>
      <c r="B105" s="10">
        <v>2858759.7686200002</v>
      </c>
      <c r="C105" s="11">
        <v>10924334.5699</v>
      </c>
      <c r="D105" s="2">
        <f t="shared" si="16"/>
        <v>3.8213545222701484</v>
      </c>
      <c r="E105" s="10">
        <v>2372000</v>
      </c>
      <c r="F105" s="11">
        <v>10360000</v>
      </c>
      <c r="G105" s="2">
        <f t="shared" si="12"/>
        <v>4.3676222596964589</v>
      </c>
      <c r="H105" s="10">
        <v>486759.76861999999</v>
      </c>
      <c r="I105" s="11">
        <v>564334.5699</v>
      </c>
      <c r="J105" s="2">
        <f t="shared" si="17"/>
        <v>1.1593697883042602</v>
      </c>
      <c r="K105" s="4">
        <v>558100</v>
      </c>
      <c r="L105" s="3">
        <v>1430000</v>
      </c>
      <c r="M105" s="2">
        <f t="shared" si="11"/>
        <v>2.5622648270919188</v>
      </c>
      <c r="N105" s="4">
        <v>55150</v>
      </c>
      <c r="O105" s="3">
        <v>64250</v>
      </c>
      <c r="P105" s="2">
        <f t="shared" si="14"/>
        <v>1.1650045330915684</v>
      </c>
      <c r="Q105" s="4">
        <v>642700</v>
      </c>
      <c r="R105" s="3">
        <v>860000</v>
      </c>
      <c r="S105" s="2">
        <f t="shared" si="15"/>
        <v>1.3381048700793527</v>
      </c>
      <c r="T105" s="4">
        <v>69200</v>
      </c>
      <c r="U105" s="3">
        <v>154999.99999999997</v>
      </c>
      <c r="V105" s="2">
        <f t="shared" si="18"/>
        <v>2.2398843930635834</v>
      </c>
      <c r="W105" s="4">
        <v>418000</v>
      </c>
      <c r="X105" s="3">
        <v>710000</v>
      </c>
      <c r="Y105" s="2">
        <f t="shared" si="10"/>
        <v>1.6985645933014355</v>
      </c>
      <c r="Z105" s="4">
        <v>82670</v>
      </c>
      <c r="AA105" s="3">
        <v>193999.99999999997</v>
      </c>
      <c r="AB105" s="2">
        <f t="shared" si="19"/>
        <v>2.3466795693722022</v>
      </c>
      <c r="AC105" s="4">
        <v>34820</v>
      </c>
      <c r="AD105" s="3">
        <v>36900</v>
      </c>
      <c r="AE105" s="2">
        <f t="shared" si="13"/>
        <v>1.0597357840321655</v>
      </c>
      <c r="AF105" s="4"/>
      <c r="AH105" s="2"/>
    </row>
    <row r="106" spans="1:34" x14ac:dyDescent="0.3">
      <c r="A106" s="19" t="s">
        <v>76</v>
      </c>
      <c r="B106" s="10">
        <v>3141113.7686200002</v>
      </c>
      <c r="C106" s="11">
        <v>12759119.210036589</v>
      </c>
      <c r="D106" s="2">
        <f t="shared" si="16"/>
        <v>4.061972965608982</v>
      </c>
      <c r="E106" s="10">
        <v>2699000</v>
      </c>
      <c r="F106" s="11">
        <v>12120656</v>
      </c>
      <c r="G106" s="2">
        <f t="shared" si="12"/>
        <v>4.4907951092997402</v>
      </c>
      <c r="H106" s="10">
        <v>442113.76861999999</v>
      </c>
      <c r="I106" s="11">
        <v>638463.21003658941</v>
      </c>
      <c r="J106" s="2">
        <f t="shared" si="17"/>
        <v>1.4441151924073037</v>
      </c>
      <c r="K106" s="4">
        <v>604700</v>
      </c>
      <c r="L106" s="3">
        <v>1905280.0000000002</v>
      </c>
      <c r="M106" s="2">
        <f t="shared" si="11"/>
        <v>3.150785513477758</v>
      </c>
      <c r="N106" s="4">
        <v>45450</v>
      </c>
      <c r="O106" s="3">
        <v>65690</v>
      </c>
      <c r="P106" s="2">
        <f t="shared" si="14"/>
        <v>1.4453245324532453</v>
      </c>
      <c r="Q106" s="4">
        <v>453350</v>
      </c>
      <c r="R106" s="3">
        <v>522000</v>
      </c>
      <c r="S106" s="2">
        <f t="shared" si="15"/>
        <v>1.1514282563141061</v>
      </c>
      <c r="T106" s="4">
        <v>48550.000000000007</v>
      </c>
      <c r="U106" s="3">
        <v>141050</v>
      </c>
      <c r="V106" s="2">
        <f t="shared" si="18"/>
        <v>2.9052523171987636</v>
      </c>
      <c r="W106" s="4">
        <v>472000</v>
      </c>
      <c r="X106" s="3">
        <v>650000</v>
      </c>
      <c r="Y106" s="2">
        <f t="shared" si="10"/>
        <v>1.3771186440677967</v>
      </c>
      <c r="Z106" s="4">
        <v>80149.999999999985</v>
      </c>
      <c r="AA106" s="3">
        <v>300909.99999999994</v>
      </c>
      <c r="AB106" s="2">
        <f t="shared" si="19"/>
        <v>3.7543356207111667</v>
      </c>
      <c r="AC106" s="4">
        <v>43510</v>
      </c>
      <c r="AD106" s="3">
        <v>58800</v>
      </c>
      <c r="AE106" s="2">
        <f t="shared" si="13"/>
        <v>1.3514134681682373</v>
      </c>
      <c r="AF106" s="4"/>
      <c r="AH106" s="2"/>
    </row>
    <row r="107" spans="1:34" x14ac:dyDescent="0.3">
      <c r="A107" s="19" t="s">
        <v>106</v>
      </c>
      <c r="B107" s="10">
        <v>3238099.7395161288</v>
      </c>
      <c r="C107" s="11">
        <v>12485689.393126454</v>
      </c>
      <c r="D107" s="2">
        <f t="shared" si="16"/>
        <v>3.8558693053081181</v>
      </c>
      <c r="E107" s="10">
        <v>2781200</v>
      </c>
      <c r="F107" s="11">
        <v>11690000</v>
      </c>
      <c r="G107" s="2">
        <f t="shared" si="12"/>
        <v>4.2032216309506687</v>
      </c>
      <c r="H107" s="10">
        <v>456899.73951612902</v>
      </c>
      <c r="I107" s="11">
        <v>675089.39312645327</v>
      </c>
      <c r="J107" s="2">
        <f t="shared" si="17"/>
        <v>1.4775438345432061</v>
      </c>
      <c r="K107" s="4">
        <v>515200</v>
      </c>
      <c r="L107" s="3">
        <v>1870000</v>
      </c>
      <c r="M107" s="2">
        <f t="shared" si="11"/>
        <v>3.6296583850931676</v>
      </c>
      <c r="N107" s="4">
        <v>46900</v>
      </c>
      <c r="O107" s="3">
        <v>41500</v>
      </c>
      <c r="P107" s="2">
        <f t="shared" si="14"/>
        <v>0.88486140724946694</v>
      </c>
      <c r="Q107" s="4">
        <v>504700</v>
      </c>
      <c r="R107" s="3">
        <v>557000</v>
      </c>
      <c r="S107" s="2">
        <f t="shared" si="15"/>
        <v>1.1036259163859719</v>
      </c>
      <c r="T107" s="4">
        <v>62620</v>
      </c>
      <c r="U107" s="3">
        <v>147200</v>
      </c>
      <c r="V107" s="2">
        <f t="shared" si="18"/>
        <v>2.3506866815713829</v>
      </c>
      <c r="W107" s="4">
        <v>516500</v>
      </c>
      <c r="X107" s="3">
        <v>784500</v>
      </c>
      <c r="Y107" s="2">
        <f t="shared" si="10"/>
        <v>1.5188770571151984</v>
      </c>
      <c r="Z107" s="4">
        <v>84940</v>
      </c>
      <c r="AA107" s="3">
        <v>298000</v>
      </c>
      <c r="AB107" s="2">
        <f t="shared" si="19"/>
        <v>3.5083588415352014</v>
      </c>
      <c r="AC107" s="4">
        <v>44100</v>
      </c>
      <c r="AD107" s="3">
        <v>79000</v>
      </c>
      <c r="AE107" s="2">
        <f t="shared" si="13"/>
        <v>1.7913832199546484</v>
      </c>
      <c r="AF107" s="4"/>
      <c r="AH107" s="2"/>
    </row>
    <row r="108" spans="1:34" x14ac:dyDescent="0.3">
      <c r="A108" s="19" t="s">
        <v>107</v>
      </c>
      <c r="B108" s="10">
        <v>3096000</v>
      </c>
      <c r="C108" s="11">
        <v>14982050</v>
      </c>
      <c r="D108" s="2">
        <f t="shared" si="16"/>
        <v>4.8391634366925063</v>
      </c>
      <c r="E108" s="10">
        <v>2688200</v>
      </c>
      <c r="F108" s="11">
        <v>14250000</v>
      </c>
      <c r="G108" s="2">
        <f t="shared" si="12"/>
        <v>5.3009448701733506</v>
      </c>
      <c r="H108" s="10">
        <v>408000</v>
      </c>
      <c r="I108" s="11">
        <v>675000</v>
      </c>
      <c r="J108" s="2">
        <f t="shared" si="17"/>
        <v>1.6544117647058822</v>
      </c>
      <c r="K108" s="4">
        <v>505500</v>
      </c>
      <c r="L108" s="15">
        <v>1870000</v>
      </c>
      <c r="M108" s="2">
        <f t="shared" si="11"/>
        <v>3.6993076162215628</v>
      </c>
      <c r="N108" s="4">
        <v>52125</v>
      </c>
      <c r="O108" s="3">
        <v>74500</v>
      </c>
      <c r="P108" s="2">
        <f t="shared" si="14"/>
        <v>1.4292565947242206</v>
      </c>
      <c r="Q108" s="4">
        <v>598950</v>
      </c>
      <c r="R108" s="3">
        <v>832000</v>
      </c>
      <c r="S108" s="2">
        <f t="shared" si="15"/>
        <v>1.3890975874446949</v>
      </c>
      <c r="T108" s="4">
        <v>78850</v>
      </c>
      <c r="U108" s="3">
        <v>265000</v>
      </c>
      <c r="V108" s="2">
        <f t="shared" si="18"/>
        <v>3.3608116677235258</v>
      </c>
      <c r="W108" s="4">
        <v>502900</v>
      </c>
      <c r="X108" s="3">
        <v>948000</v>
      </c>
      <c r="Y108" s="2">
        <f t="shared" si="10"/>
        <v>1.8850666136408829</v>
      </c>
      <c r="Z108" s="4">
        <v>81320</v>
      </c>
      <c r="AA108" s="3">
        <v>267500</v>
      </c>
      <c r="AB108" s="2">
        <f t="shared" si="19"/>
        <v>3.2894736842105261</v>
      </c>
      <c r="AC108" s="4">
        <v>72165</v>
      </c>
      <c r="AD108" s="3">
        <v>112000</v>
      </c>
      <c r="AE108" s="2">
        <f t="shared" si="13"/>
        <v>1.5519988914293632</v>
      </c>
      <c r="AF108" s="4"/>
      <c r="AH108" s="2"/>
    </row>
    <row r="109" spans="1:34" x14ac:dyDescent="0.3">
      <c r="A109" s="19" t="s">
        <v>113</v>
      </c>
      <c r="B109" s="10">
        <f t="shared" ref="B109:C114" si="20">SUM(E109+H109)</f>
        <v>3048050</v>
      </c>
      <c r="C109" s="11">
        <f t="shared" si="20"/>
        <v>10628800</v>
      </c>
      <c r="D109" s="2">
        <f t="shared" si="16"/>
        <v>3.4870819048243957</v>
      </c>
      <c r="E109" s="10">
        <v>2652850</v>
      </c>
      <c r="F109" s="11">
        <v>9955000</v>
      </c>
      <c r="G109" s="2">
        <f t="shared" si="12"/>
        <v>3.7525679929132818</v>
      </c>
      <c r="H109" s="10">
        <v>395200</v>
      </c>
      <c r="I109" s="11">
        <v>673800</v>
      </c>
      <c r="J109" s="2">
        <f t="shared" si="17"/>
        <v>1.7049595141700404</v>
      </c>
      <c r="K109" s="25">
        <v>476570</v>
      </c>
      <c r="L109" s="3">
        <v>1750000</v>
      </c>
      <c r="M109" s="2">
        <f t="shared" si="11"/>
        <v>3.6720733575340452</v>
      </c>
      <c r="N109" s="4">
        <v>58000</v>
      </c>
      <c r="O109" s="3">
        <v>62300</v>
      </c>
      <c r="P109" s="2">
        <f t="shared" si="14"/>
        <v>1.0741379310344827</v>
      </c>
      <c r="Q109" s="4">
        <v>576000</v>
      </c>
      <c r="R109" s="3">
        <v>663000</v>
      </c>
      <c r="S109" s="2">
        <f t="shared" si="15"/>
        <v>1.1510416666666667</v>
      </c>
      <c r="T109" s="4">
        <v>70500</v>
      </c>
      <c r="U109" s="3">
        <v>120500</v>
      </c>
      <c r="V109" s="2">
        <f t="shared" si="18"/>
        <v>1.7092198581560283</v>
      </c>
      <c r="W109" s="4">
        <v>687300</v>
      </c>
      <c r="X109" s="3">
        <v>1070000</v>
      </c>
      <c r="Y109" s="2">
        <f t="shared" si="10"/>
        <v>1.5568165284446385</v>
      </c>
      <c r="Z109" s="25">
        <v>85125</v>
      </c>
      <c r="AA109" s="3">
        <v>302000</v>
      </c>
      <c r="AB109" s="2">
        <f t="shared" si="19"/>
        <v>3.5477239353891337</v>
      </c>
      <c r="AC109" s="25">
        <v>95000</v>
      </c>
      <c r="AD109" s="3">
        <v>121000</v>
      </c>
      <c r="AE109" s="2">
        <f t="shared" si="13"/>
        <v>1.2736842105263158</v>
      </c>
      <c r="AF109" s="25"/>
      <c r="AH109" s="2"/>
    </row>
    <row r="110" spans="1:34" x14ac:dyDescent="0.3">
      <c r="A110" s="19" t="s">
        <v>115</v>
      </c>
      <c r="B110" s="10">
        <f t="shared" si="20"/>
        <v>2212880</v>
      </c>
      <c r="C110" s="11">
        <f t="shared" si="20"/>
        <v>8214240</v>
      </c>
      <c r="D110" s="2">
        <f t="shared" ref="D110:D114" si="21">C110/B110</f>
        <v>3.7120133039297207</v>
      </c>
      <c r="E110" s="10">
        <v>1946750</v>
      </c>
      <c r="F110" s="11">
        <v>7778500</v>
      </c>
      <c r="G110" s="2">
        <f t="shared" si="12"/>
        <v>3.9956337485552846</v>
      </c>
      <c r="H110" s="10">
        <v>266130</v>
      </c>
      <c r="I110" s="11">
        <v>435740</v>
      </c>
      <c r="J110" s="2">
        <f t="shared" si="17"/>
        <v>1.6373201067147634</v>
      </c>
      <c r="K110" s="4">
        <v>482150</v>
      </c>
      <c r="L110" s="3">
        <v>1440000</v>
      </c>
      <c r="M110" s="2">
        <f t="shared" si="11"/>
        <v>2.9866224204085867</v>
      </c>
      <c r="N110" s="4">
        <v>22600</v>
      </c>
      <c r="O110" s="3">
        <v>17680</v>
      </c>
      <c r="P110" s="2">
        <f t="shared" si="14"/>
        <v>0.78230088495575223</v>
      </c>
      <c r="Q110" s="4">
        <v>718500</v>
      </c>
      <c r="R110" s="3">
        <v>755000</v>
      </c>
      <c r="S110" s="2">
        <f t="shared" si="15"/>
        <v>1.0508002783576895</v>
      </c>
      <c r="T110" s="4">
        <v>48500</v>
      </c>
      <c r="U110" s="3">
        <v>70500</v>
      </c>
      <c r="V110" s="2">
        <f t="shared" si="18"/>
        <v>1.4536082474226804</v>
      </c>
      <c r="W110" s="4">
        <v>502800</v>
      </c>
      <c r="X110" s="3">
        <v>742000</v>
      </c>
      <c r="Y110" s="2">
        <f t="shared" si="10"/>
        <v>1.475735879077168</v>
      </c>
      <c r="Z110" s="4">
        <v>93730</v>
      </c>
      <c r="AA110" s="3">
        <v>332000</v>
      </c>
      <c r="AB110" s="2">
        <f t="shared" si="19"/>
        <v>3.542088978982183</v>
      </c>
      <c r="AC110" s="4">
        <v>78050</v>
      </c>
      <c r="AD110" s="3">
        <v>93000</v>
      </c>
      <c r="AE110" s="2">
        <f t="shared" si="13"/>
        <v>1.1915438821268418</v>
      </c>
      <c r="AF110" s="4"/>
      <c r="AH110" s="2"/>
    </row>
    <row r="111" spans="1:34" x14ac:dyDescent="0.3">
      <c r="A111" s="19" t="s">
        <v>117</v>
      </c>
      <c r="B111" s="10">
        <f t="shared" si="20"/>
        <v>2995250</v>
      </c>
      <c r="C111" s="11">
        <f t="shared" si="20"/>
        <v>17551000</v>
      </c>
      <c r="D111" s="2">
        <f t="shared" si="21"/>
        <v>5.8596110508304813</v>
      </c>
      <c r="E111" s="10">
        <v>2628600</v>
      </c>
      <c r="F111" s="11">
        <v>16820000</v>
      </c>
      <c r="G111" s="2">
        <f t="shared" si="12"/>
        <v>6.398843490831621</v>
      </c>
      <c r="H111" s="10">
        <v>366650</v>
      </c>
      <c r="I111" s="11">
        <v>731000</v>
      </c>
      <c r="J111" s="2">
        <f t="shared" si="17"/>
        <v>1.9937269875903449</v>
      </c>
      <c r="K111" s="4">
        <v>508365</v>
      </c>
      <c r="L111" s="3">
        <v>1909540</v>
      </c>
      <c r="M111" s="2">
        <f t="shared" si="11"/>
        <v>3.7562381359849715</v>
      </c>
      <c r="N111" s="4">
        <v>56000</v>
      </c>
      <c r="O111" s="3">
        <v>92050</v>
      </c>
      <c r="P111" s="2">
        <f t="shared" si="14"/>
        <v>1.64375</v>
      </c>
      <c r="Q111" s="4">
        <v>635750</v>
      </c>
      <c r="R111" s="3">
        <v>874000</v>
      </c>
      <c r="S111" s="2">
        <f t="shared" si="15"/>
        <v>1.3747542272906017</v>
      </c>
      <c r="T111" s="4">
        <v>42350</v>
      </c>
      <c r="U111" s="3">
        <v>152000</v>
      </c>
      <c r="V111" s="2">
        <f t="shared" si="18"/>
        <v>3.5891381345926798</v>
      </c>
      <c r="W111" s="4">
        <v>573950</v>
      </c>
      <c r="X111" s="3">
        <v>1316000</v>
      </c>
      <c r="Y111" s="2">
        <f t="shared" si="10"/>
        <v>2.2928826552835613</v>
      </c>
      <c r="Z111" s="4">
        <v>88695</v>
      </c>
      <c r="AA111" s="3">
        <v>354065</v>
      </c>
      <c r="AB111" s="2">
        <f t="shared" si="19"/>
        <v>3.9919386662156828</v>
      </c>
      <c r="AC111" s="4">
        <v>68075</v>
      </c>
      <c r="AD111" s="3">
        <v>105000</v>
      </c>
      <c r="AE111" s="2">
        <f t="shared" si="13"/>
        <v>1.5424164524421593</v>
      </c>
      <c r="AF111" s="4"/>
      <c r="AH111" s="2"/>
    </row>
    <row r="112" spans="1:34" x14ac:dyDescent="0.3">
      <c r="A112" s="34" t="s">
        <v>125</v>
      </c>
      <c r="B112" s="10">
        <f t="shared" si="20"/>
        <v>2633685</v>
      </c>
      <c r="C112" s="11">
        <f t="shared" si="20"/>
        <v>13103975</v>
      </c>
      <c r="D112" s="2">
        <f t="shared" si="21"/>
        <v>4.9755285844738459</v>
      </c>
      <c r="E112" s="10">
        <v>2318850</v>
      </c>
      <c r="F112" s="11">
        <v>12510000</v>
      </c>
      <c r="G112" s="2">
        <f t="shared" si="12"/>
        <v>5.3949155831554432</v>
      </c>
      <c r="H112" s="10">
        <v>314835</v>
      </c>
      <c r="I112" s="11">
        <v>593975</v>
      </c>
      <c r="J112" s="2">
        <f t="shared" si="17"/>
        <v>1.8866231518096781</v>
      </c>
      <c r="K112" s="4">
        <v>491600</v>
      </c>
      <c r="L112" s="3">
        <v>1535000</v>
      </c>
      <c r="M112" s="2">
        <f t="shared" si="11"/>
        <v>3.1224572823433685</v>
      </c>
      <c r="N112" s="4">
        <v>56300</v>
      </c>
      <c r="O112" s="3">
        <v>57000</v>
      </c>
      <c r="P112" s="2">
        <f t="shared" si="14"/>
        <v>1.0124333925399644</v>
      </c>
      <c r="Q112" s="4">
        <v>601500</v>
      </c>
      <c r="R112" s="3">
        <v>862000</v>
      </c>
      <c r="S112" s="2">
        <f t="shared" si="15"/>
        <v>1.4330839567747298</v>
      </c>
      <c r="T112" s="4">
        <v>28800</v>
      </c>
      <c r="U112" s="3">
        <v>115000</v>
      </c>
      <c r="V112" s="2">
        <f t="shared" si="18"/>
        <v>3.9930555555555554</v>
      </c>
      <c r="W112" s="4">
        <v>787200</v>
      </c>
      <c r="X112" s="3">
        <v>1540000</v>
      </c>
      <c r="Y112" s="2">
        <f t="shared" si="10"/>
        <v>1.9563008130081301</v>
      </c>
      <c r="Z112" s="4">
        <v>91380</v>
      </c>
      <c r="AA112" s="3">
        <v>307000</v>
      </c>
      <c r="AB112" s="2">
        <f t="shared" si="19"/>
        <v>3.3595972860582184</v>
      </c>
      <c r="AC112" s="4">
        <v>84000</v>
      </c>
      <c r="AD112" s="3">
        <v>93500</v>
      </c>
      <c r="AE112" s="2">
        <f t="shared" si="13"/>
        <v>1.1130952380952381</v>
      </c>
      <c r="AF112" s="4"/>
      <c r="AH112" s="2"/>
    </row>
    <row r="113" spans="1:34" x14ac:dyDescent="0.3">
      <c r="A113" s="19" t="s">
        <v>126</v>
      </c>
      <c r="B113" s="10">
        <f t="shared" si="20"/>
        <v>2596500</v>
      </c>
      <c r="C113" s="11">
        <f t="shared" si="20"/>
        <v>11824180</v>
      </c>
      <c r="D113" s="2">
        <f t="shared" si="21"/>
        <v>4.5538917773926437</v>
      </c>
      <c r="E113" s="10">
        <v>2300500</v>
      </c>
      <c r="F113" s="11">
        <v>11275000</v>
      </c>
      <c r="G113" s="2">
        <f t="shared" si="12"/>
        <v>4.9011084546837642</v>
      </c>
      <c r="H113" s="10">
        <v>296000</v>
      </c>
      <c r="I113" s="11">
        <v>549180</v>
      </c>
      <c r="J113" s="2">
        <f t="shared" si="17"/>
        <v>1.8553378378378378</v>
      </c>
      <c r="K113" s="4">
        <v>503350</v>
      </c>
      <c r="L113" s="3">
        <v>1868000</v>
      </c>
      <c r="M113" s="2">
        <f t="shared" si="11"/>
        <v>3.7111353928677859</v>
      </c>
      <c r="N113" s="4">
        <v>20050</v>
      </c>
      <c r="O113" s="3">
        <v>19400</v>
      </c>
      <c r="P113" s="2">
        <f t="shared" si="14"/>
        <v>0.96758104738154616</v>
      </c>
      <c r="Q113" s="4">
        <v>515350</v>
      </c>
      <c r="R113" s="3">
        <v>678000</v>
      </c>
      <c r="S113" s="2">
        <f t="shared" si="15"/>
        <v>1.3156107499757446</v>
      </c>
      <c r="T113" s="4">
        <v>50500</v>
      </c>
      <c r="U113" s="3">
        <v>127000</v>
      </c>
      <c r="V113" s="2">
        <f t="shared" si="18"/>
        <v>2.5148514851485149</v>
      </c>
      <c r="W113" s="4">
        <v>730500</v>
      </c>
      <c r="X113" s="3">
        <v>1170345</v>
      </c>
      <c r="Y113" s="2">
        <f t="shared" si="10"/>
        <v>1.6021149897330595</v>
      </c>
      <c r="Z113" s="4">
        <v>119000</v>
      </c>
      <c r="AA113" s="3">
        <v>421500</v>
      </c>
      <c r="AB113" s="2">
        <f t="shared" si="19"/>
        <v>3.5420168067226889</v>
      </c>
      <c r="AC113" s="4">
        <v>77000</v>
      </c>
      <c r="AD113" s="3">
        <v>104500</v>
      </c>
      <c r="AE113" s="2">
        <f t="shared" si="13"/>
        <v>1.3571428571428572</v>
      </c>
      <c r="AF113" s="4"/>
      <c r="AH113" s="2"/>
    </row>
    <row r="114" spans="1:34" x14ac:dyDescent="0.3">
      <c r="A114" s="19" t="s">
        <v>127</v>
      </c>
      <c r="B114" s="10">
        <f t="shared" si="20"/>
        <v>2908260</v>
      </c>
      <c r="C114" s="11">
        <f t="shared" si="20"/>
        <v>15843545</v>
      </c>
      <c r="D114" s="2">
        <f t="shared" si="21"/>
        <v>5.4477746143742305</v>
      </c>
      <c r="E114" s="10">
        <v>2610800</v>
      </c>
      <c r="F114" s="11">
        <v>15300000</v>
      </c>
      <c r="G114" s="2">
        <f t="shared" si="12"/>
        <v>5.8602727133445685</v>
      </c>
      <c r="H114" s="10">
        <v>297460</v>
      </c>
      <c r="I114" s="11">
        <v>543545</v>
      </c>
      <c r="J114" s="2">
        <f t="shared" si="17"/>
        <v>1.8272877025482417</v>
      </c>
      <c r="K114" s="4">
        <v>540000</v>
      </c>
      <c r="L114" s="3">
        <v>1535000</v>
      </c>
      <c r="M114" s="2">
        <f t="shared" si="11"/>
        <v>2.8425925925925926</v>
      </c>
      <c r="N114" s="4">
        <v>37500</v>
      </c>
      <c r="O114" s="3">
        <v>50080</v>
      </c>
      <c r="P114" s="2">
        <f t="shared" si="14"/>
        <v>1.3354666666666666</v>
      </c>
      <c r="Q114" s="4">
        <v>500300</v>
      </c>
      <c r="R114" s="3">
        <v>788500</v>
      </c>
      <c r="S114" s="2">
        <f t="shared" si="15"/>
        <v>1.5760543673795722</v>
      </c>
      <c r="T114" s="4">
        <v>42500</v>
      </c>
      <c r="U114" s="3">
        <v>158000</v>
      </c>
      <c r="V114" s="2">
        <f t="shared" si="18"/>
        <v>3.7176470588235295</v>
      </c>
      <c r="W114" s="4">
        <v>705000</v>
      </c>
      <c r="X114" s="3">
        <v>1245500</v>
      </c>
      <c r="Y114" s="2">
        <f t="shared" si="10"/>
        <v>1.7666666666666666</v>
      </c>
      <c r="Z114" s="4">
        <v>131960</v>
      </c>
      <c r="AA114" s="3">
        <v>345000</v>
      </c>
      <c r="AB114" s="2">
        <f t="shared" si="19"/>
        <v>2.6144286147317368</v>
      </c>
      <c r="AC114" s="4">
        <v>74000</v>
      </c>
      <c r="AD114" s="3">
        <v>95000</v>
      </c>
      <c r="AE114" s="2">
        <f t="shared" si="13"/>
        <v>1.2837837837837838</v>
      </c>
      <c r="AF114" s="4">
        <v>21000</v>
      </c>
      <c r="AG114" s="3">
        <v>16500</v>
      </c>
      <c r="AH114" s="2">
        <f t="shared" ref="AH114" si="22">AG114/AF114</f>
        <v>0.7857142857142857</v>
      </c>
    </row>
    <row r="115" spans="1:34" s="43" customFormat="1" x14ac:dyDescent="0.3">
      <c r="A115" s="42" t="s">
        <v>130</v>
      </c>
      <c r="B115" s="39">
        <f t="shared" ref="B115:B116" si="23">SUM(E115+H115)</f>
        <v>3118300</v>
      </c>
      <c r="C115" s="40">
        <f t="shared" ref="C115:C116" si="24">SUM(F115+I115)</f>
        <v>16951440</v>
      </c>
      <c r="D115" s="38">
        <f t="shared" ref="D115:D116" si="25">C115/B115</f>
        <v>5.4361158323445471</v>
      </c>
      <c r="E115" s="39">
        <v>2755400</v>
      </c>
      <c r="F115" s="40">
        <v>16315000</v>
      </c>
      <c r="G115" s="38">
        <f t="shared" ref="G115" si="26">F115/E115</f>
        <v>5.9211003846991366</v>
      </c>
      <c r="H115" s="39">
        <v>362900</v>
      </c>
      <c r="I115" s="40">
        <v>636440</v>
      </c>
      <c r="J115" s="38">
        <f t="shared" si="17"/>
        <v>1.7537613667677046</v>
      </c>
      <c r="K115" s="25">
        <v>509800</v>
      </c>
      <c r="L115" s="15">
        <v>2120000</v>
      </c>
      <c r="M115" s="38">
        <f t="shared" ref="M115:M116" si="27">L115/K115</f>
        <v>4.1584935268732837</v>
      </c>
      <c r="N115" s="39">
        <v>38550</v>
      </c>
      <c r="O115" s="40">
        <v>64300</v>
      </c>
      <c r="P115" s="38">
        <f t="shared" ref="P115" si="28">O115/N115</f>
        <v>1.6679636835278859</v>
      </c>
      <c r="Q115" s="39">
        <v>477800</v>
      </c>
      <c r="R115" s="40">
        <v>678000</v>
      </c>
      <c r="S115" s="38">
        <f t="shared" ref="S115" si="29">R115/Q115</f>
        <v>1.4190037672666387</v>
      </c>
      <c r="T115" s="39">
        <v>49200</v>
      </c>
      <c r="U115" s="40">
        <v>215000</v>
      </c>
      <c r="V115" s="38">
        <f t="shared" ref="V115" si="30">U115/T115</f>
        <v>4.3699186991869921</v>
      </c>
      <c r="W115" s="39">
        <v>827100</v>
      </c>
      <c r="X115" s="40">
        <v>1897000</v>
      </c>
      <c r="Y115" s="38">
        <f t="shared" ref="Y115" si="31">X115/W115</f>
        <v>2.2935557973642848</v>
      </c>
      <c r="Z115" s="25">
        <v>141690</v>
      </c>
      <c r="AA115" s="15">
        <v>588000</v>
      </c>
      <c r="AB115" s="38">
        <f t="shared" ref="AB115:AB116" si="32">AA115/Z115</f>
        <v>4.14990472157527</v>
      </c>
      <c r="AC115" s="25">
        <v>74120</v>
      </c>
      <c r="AD115" s="15">
        <v>165200</v>
      </c>
      <c r="AE115" s="38">
        <f t="shared" ref="AE115:AE116" si="33">AD115/AC115</f>
        <v>2.2288181327576901</v>
      </c>
      <c r="AF115" s="25">
        <v>26200</v>
      </c>
      <c r="AG115" s="15">
        <v>57000</v>
      </c>
      <c r="AH115" s="38">
        <f t="shared" ref="AH115:AH116" si="34">AG115/AF115</f>
        <v>2.1755725190839694</v>
      </c>
    </row>
    <row r="116" spans="1:34" s="41" customFormat="1" x14ac:dyDescent="0.3">
      <c r="A116" s="42" t="s">
        <v>132</v>
      </c>
      <c r="B116" s="39">
        <f t="shared" si="23"/>
        <v>3001800</v>
      </c>
      <c r="C116" s="40">
        <f t="shared" si="24"/>
        <v>16137000</v>
      </c>
      <c r="D116" s="38">
        <f t="shared" si="25"/>
        <v>5.3757745352788326</v>
      </c>
      <c r="E116" s="39">
        <v>2623000</v>
      </c>
      <c r="F116" s="40">
        <v>15470000</v>
      </c>
      <c r="G116" s="38">
        <f t="shared" ref="G116:G117" si="35">F116/E116</f>
        <v>5.8978269157453296</v>
      </c>
      <c r="H116" s="39">
        <v>378800</v>
      </c>
      <c r="I116" s="40">
        <v>667000</v>
      </c>
      <c r="J116" s="38">
        <f t="shared" ref="J116:J119" si="36">I116/H116</f>
        <v>1.7608236536430835</v>
      </c>
      <c r="K116" s="25">
        <v>523500</v>
      </c>
      <c r="L116" s="15">
        <v>2285000</v>
      </c>
      <c r="M116" s="38">
        <f t="shared" si="27"/>
        <v>4.3648519579751675</v>
      </c>
      <c r="N116" s="39">
        <v>43400</v>
      </c>
      <c r="O116" s="40">
        <v>48500</v>
      </c>
      <c r="P116" s="38">
        <f t="shared" ref="P116:P117" si="37">O116/N116</f>
        <v>1.1175115207373272</v>
      </c>
      <c r="Q116" s="39">
        <v>670700</v>
      </c>
      <c r="R116" s="40">
        <v>845550</v>
      </c>
      <c r="S116" s="38">
        <f t="shared" ref="S116:S117" si="38">R116/Q116</f>
        <v>1.2606977784404354</v>
      </c>
      <c r="T116" s="39">
        <v>37200</v>
      </c>
      <c r="U116" s="40">
        <v>103140</v>
      </c>
      <c r="V116" s="38">
        <f t="shared" ref="V116:V117" si="39">U116/T116</f>
        <v>2.7725806451612902</v>
      </c>
      <c r="W116" s="39">
        <v>925300</v>
      </c>
      <c r="X116" s="40">
        <v>2230000</v>
      </c>
      <c r="Y116" s="38">
        <f t="shared" ref="Y116:Y117" si="40">X116/W116</f>
        <v>2.4100291797254942</v>
      </c>
      <c r="Z116" s="25">
        <v>94730</v>
      </c>
      <c r="AA116" s="15">
        <v>334000</v>
      </c>
      <c r="AB116" s="38">
        <f t="shared" si="32"/>
        <v>3.5258101974031457</v>
      </c>
      <c r="AC116" s="25">
        <v>100000</v>
      </c>
      <c r="AD116" s="15">
        <v>198100</v>
      </c>
      <c r="AE116" s="38">
        <f t="shared" si="33"/>
        <v>1.9810000000000001</v>
      </c>
      <c r="AF116" s="25">
        <v>36250</v>
      </c>
      <c r="AG116" s="15">
        <v>59000</v>
      </c>
      <c r="AH116" s="38">
        <f t="shared" si="34"/>
        <v>1.6275862068965516</v>
      </c>
    </row>
    <row r="117" spans="1:34" s="41" customFormat="1" x14ac:dyDescent="0.3">
      <c r="A117" s="42" t="s">
        <v>134</v>
      </c>
      <c r="B117" s="39">
        <f t="shared" ref="B117" si="41">SUM(E117+H117)</f>
        <v>2944720</v>
      </c>
      <c r="C117" s="40">
        <f t="shared" ref="C117" si="42">SUM(F117+I117)</f>
        <v>17094040</v>
      </c>
      <c r="D117" s="38">
        <f t="shared" ref="D117" si="43">C117/B117</f>
        <v>5.8049797603846889</v>
      </c>
      <c r="E117" s="39">
        <v>2586100</v>
      </c>
      <c r="F117" s="40">
        <v>16430000</v>
      </c>
      <c r="G117" s="38">
        <f t="shared" si="35"/>
        <v>6.3531959320985267</v>
      </c>
      <c r="H117" s="39">
        <v>358620</v>
      </c>
      <c r="I117" s="40">
        <v>664040</v>
      </c>
      <c r="J117" s="38">
        <f t="shared" si="36"/>
        <v>1.8516535608722324</v>
      </c>
      <c r="K117" s="25">
        <v>566800</v>
      </c>
      <c r="L117" s="15">
        <v>2110000</v>
      </c>
      <c r="M117" s="38">
        <f t="shared" ref="M117" si="44">L117/K117</f>
        <v>3.7226534932956952</v>
      </c>
      <c r="N117" s="39">
        <v>31300</v>
      </c>
      <c r="O117" s="40">
        <v>53000</v>
      </c>
      <c r="P117" s="38">
        <f t="shared" si="37"/>
        <v>1.6932907348242812</v>
      </c>
      <c r="Q117" s="39">
        <v>555700</v>
      </c>
      <c r="R117" s="40">
        <v>720000</v>
      </c>
      <c r="S117" s="38">
        <f t="shared" si="38"/>
        <v>1.2956631275868273</v>
      </c>
      <c r="T117" s="39">
        <v>34000</v>
      </c>
      <c r="U117" s="40">
        <v>94360</v>
      </c>
      <c r="V117" s="38">
        <f t="shared" si="39"/>
        <v>2.7752941176470589</v>
      </c>
      <c r="W117" s="39">
        <v>1148300</v>
      </c>
      <c r="X117" s="40">
        <v>2770000</v>
      </c>
      <c r="Y117" s="38">
        <f t="shared" si="40"/>
        <v>2.4122616041104239</v>
      </c>
      <c r="Z117" s="25">
        <v>101000</v>
      </c>
      <c r="AA117" s="15">
        <v>302000</v>
      </c>
      <c r="AB117" s="38">
        <f t="shared" ref="AB117" si="45">AA117/Z117</f>
        <v>2.9900990099009901</v>
      </c>
      <c r="AC117" s="25">
        <v>123510</v>
      </c>
      <c r="AD117" s="15">
        <v>210000</v>
      </c>
      <c r="AE117" s="38">
        <f t="shared" ref="AE117" si="46">AD117/AC117</f>
        <v>1.7002671848433326</v>
      </c>
      <c r="AF117" s="25">
        <v>27000</v>
      </c>
      <c r="AG117" s="15">
        <v>27550</v>
      </c>
      <c r="AH117" s="38">
        <f t="shared" ref="AH117" si="47">AG117/AF117</f>
        <v>1.0203703703703704</v>
      </c>
    </row>
    <row r="118" spans="1:34" s="41" customFormat="1" x14ac:dyDescent="0.3">
      <c r="A118" s="42" t="s">
        <v>136</v>
      </c>
      <c r="B118" s="39">
        <f t="shared" ref="B118" si="48">SUM(E118+H118)</f>
        <v>2983250</v>
      </c>
      <c r="C118" s="40">
        <f t="shared" ref="C118" si="49">SUM(F118+I118)</f>
        <v>13425000</v>
      </c>
      <c r="D118" s="38">
        <f t="shared" ref="D118" si="50">C118/B118</f>
        <v>4.5001257018352465</v>
      </c>
      <c r="E118" s="39">
        <v>2636250</v>
      </c>
      <c r="F118" s="40">
        <v>12850000</v>
      </c>
      <c r="G118" s="38">
        <f t="shared" ref="G118:G119" si="51">F118/E118</f>
        <v>4.8743480322427688</v>
      </c>
      <c r="H118" s="39">
        <v>347000</v>
      </c>
      <c r="I118" s="40">
        <v>575000</v>
      </c>
      <c r="J118" s="38">
        <f t="shared" si="36"/>
        <v>1.6570605187319885</v>
      </c>
      <c r="K118" s="25">
        <v>537950</v>
      </c>
      <c r="L118" s="15">
        <v>2050000</v>
      </c>
      <c r="M118" s="38">
        <f t="shared" ref="M118:M119" si="52">L118/K118</f>
        <v>3.8107630820708245</v>
      </c>
      <c r="N118" s="39">
        <v>41200</v>
      </c>
      <c r="O118" s="40">
        <v>52000</v>
      </c>
      <c r="P118" s="38">
        <f t="shared" ref="P118:P119" si="53">O118/N118</f>
        <v>1.2621359223300972</v>
      </c>
      <c r="Q118" s="39">
        <v>529000</v>
      </c>
      <c r="R118" s="40">
        <v>632000</v>
      </c>
      <c r="S118" s="38">
        <f t="shared" ref="S118:S119" si="54">R118/Q118</f>
        <v>1.1947069943289226</v>
      </c>
      <c r="T118" s="39">
        <v>42100</v>
      </c>
      <c r="U118" s="40">
        <v>98000</v>
      </c>
      <c r="V118" s="38">
        <f t="shared" ref="V118:V119" si="55">U118/T118</f>
        <v>2.3277909738717342</v>
      </c>
      <c r="W118" s="39">
        <v>1150500</v>
      </c>
      <c r="X118" s="40">
        <v>1848000</v>
      </c>
      <c r="Y118" s="38">
        <f t="shared" ref="Y118:Y119" si="56">X118/W118</f>
        <v>1.6062581486310299</v>
      </c>
      <c r="Z118" s="25">
        <v>107600</v>
      </c>
      <c r="AA118" s="15">
        <v>377000</v>
      </c>
      <c r="AB118" s="38">
        <f t="shared" ref="AB118:AB119" si="57">AA118/Z118</f>
        <v>3.503717472118959</v>
      </c>
      <c r="AC118" s="25">
        <v>131200</v>
      </c>
      <c r="AD118" s="15">
        <v>236300</v>
      </c>
      <c r="AE118" s="38">
        <f t="shared" ref="AE118:AE119" si="58">AD118/AC118</f>
        <v>1.8010670731707317</v>
      </c>
      <c r="AF118" s="25">
        <v>27500</v>
      </c>
      <c r="AG118" s="15">
        <v>41000</v>
      </c>
      <c r="AH118" s="38">
        <f t="shared" ref="AH118:AH119" si="59">AG118/AF118</f>
        <v>1.490909090909091</v>
      </c>
    </row>
    <row r="119" spans="1:34" s="41" customFormat="1" x14ac:dyDescent="0.3">
      <c r="A119" s="42" t="s">
        <v>138</v>
      </c>
      <c r="B119" s="39"/>
      <c r="C119" s="40"/>
      <c r="D119" s="38"/>
      <c r="E119" s="51">
        <v>2596700</v>
      </c>
      <c r="F119" s="40">
        <v>14643950</v>
      </c>
      <c r="G119" s="38">
        <f t="shared" si="51"/>
        <v>5.639446220202565</v>
      </c>
      <c r="H119" s="39">
        <v>358000</v>
      </c>
      <c r="I119" s="40">
        <v>621500</v>
      </c>
      <c r="J119" s="38">
        <f t="shared" si="36"/>
        <v>1.7360335195530727</v>
      </c>
      <c r="K119" s="52">
        <v>505300</v>
      </c>
      <c r="L119" s="53">
        <v>1930000</v>
      </c>
      <c r="M119" s="38">
        <f t="shared" si="52"/>
        <v>3.8195131604987136</v>
      </c>
      <c r="N119" s="51">
        <v>48125</v>
      </c>
      <c r="O119" s="40">
        <v>63510</v>
      </c>
      <c r="P119" s="38">
        <f t="shared" si="53"/>
        <v>1.3196883116883118</v>
      </c>
      <c r="Q119" s="51">
        <v>555700</v>
      </c>
      <c r="R119" s="40">
        <v>727800</v>
      </c>
      <c r="S119" s="38">
        <f t="shared" si="54"/>
        <v>1.3096994781356848</v>
      </c>
      <c r="T119" s="51">
        <v>41150</v>
      </c>
      <c r="U119" s="40">
        <v>137970</v>
      </c>
      <c r="V119" s="38">
        <f t="shared" si="55"/>
        <v>3.3528554070473877</v>
      </c>
      <c r="W119" s="51">
        <v>1151000</v>
      </c>
      <c r="X119" s="40">
        <v>2330975</v>
      </c>
      <c r="Y119" s="38">
        <f t="shared" si="56"/>
        <v>2.0251737619461339</v>
      </c>
      <c r="Z119" s="52">
        <v>100700</v>
      </c>
      <c r="AA119" s="53">
        <v>372250</v>
      </c>
      <c r="AB119" s="38">
        <f t="shared" si="57"/>
        <v>3.6966236345580934</v>
      </c>
      <c r="AC119" s="52">
        <v>165750</v>
      </c>
      <c r="AD119" s="53">
        <v>290400</v>
      </c>
      <c r="AE119" s="38">
        <f t="shared" si="58"/>
        <v>1.7520361990950226</v>
      </c>
      <c r="AF119" s="52">
        <v>31000</v>
      </c>
      <c r="AG119" s="53">
        <v>43400</v>
      </c>
      <c r="AH119" s="38">
        <f t="shared" si="59"/>
        <v>1.4</v>
      </c>
    </row>
    <row r="120" spans="1:34" hidden="1" x14ac:dyDescent="0.3">
      <c r="A120" s="37" t="s">
        <v>116</v>
      </c>
      <c r="B120" s="24"/>
      <c r="C120" s="1"/>
      <c r="D120" s="1"/>
      <c r="E120" s="16"/>
      <c r="F120" s="1"/>
      <c r="G120" s="1"/>
      <c r="H120" s="1"/>
      <c r="I120" s="1"/>
      <c r="J120" s="1"/>
      <c r="K120" s="17"/>
      <c r="L120" s="17"/>
      <c r="M120" s="17"/>
    </row>
    <row r="121" spans="1:34" hidden="1" x14ac:dyDescent="0.3">
      <c r="A121" s="22" t="s">
        <v>114</v>
      </c>
      <c r="B121" s="23"/>
      <c r="C121" s="1"/>
      <c r="D121" s="1"/>
      <c r="E121" s="1"/>
      <c r="F121" s="1"/>
      <c r="G121" s="1"/>
      <c r="H121" s="1"/>
      <c r="I121" s="1"/>
      <c r="J121" s="1"/>
      <c r="K121" s="17"/>
      <c r="L121" s="17"/>
      <c r="M121" s="17"/>
    </row>
    <row r="122" spans="1:34" s="41" customFormat="1" x14ac:dyDescent="0.3">
      <c r="A122" s="54" t="s">
        <v>141</v>
      </c>
      <c r="B122" s="55"/>
      <c r="C122" s="56"/>
      <c r="D122" s="57"/>
      <c r="E122" s="55"/>
      <c r="F122" s="56"/>
      <c r="G122" s="57"/>
      <c r="H122" s="55"/>
      <c r="I122" s="56"/>
      <c r="J122" s="57"/>
      <c r="K122" s="59">
        <v>513200</v>
      </c>
      <c r="L122" s="58"/>
      <c r="M122" s="57"/>
      <c r="N122" s="55"/>
      <c r="O122" s="56"/>
      <c r="P122" s="57"/>
      <c r="Q122" s="55"/>
      <c r="R122" s="56"/>
      <c r="S122" s="57"/>
      <c r="T122" s="55"/>
      <c r="U122" s="56"/>
      <c r="V122" s="57"/>
      <c r="W122" s="55"/>
      <c r="X122" s="56"/>
      <c r="Y122" s="57"/>
      <c r="Z122" s="59">
        <v>93050</v>
      </c>
      <c r="AA122" s="58"/>
      <c r="AB122" s="57"/>
      <c r="AC122" s="59">
        <v>166500</v>
      </c>
      <c r="AD122" s="58"/>
      <c r="AE122" s="57"/>
      <c r="AF122" s="59">
        <v>34520</v>
      </c>
      <c r="AG122" s="58"/>
      <c r="AH122" s="57"/>
    </row>
    <row r="123" spans="1:34" x14ac:dyDescent="0.3">
      <c r="A123" s="16" t="s">
        <v>128</v>
      </c>
      <c r="B123" s="1"/>
      <c r="C123" s="1"/>
      <c r="D123" s="1"/>
      <c r="E123" s="1"/>
      <c r="F123" s="1"/>
      <c r="G123" s="1"/>
      <c r="H123" s="1"/>
      <c r="I123" s="1"/>
      <c r="J123" s="1"/>
      <c r="K123" s="17"/>
      <c r="L123" s="17"/>
      <c r="M123" s="17"/>
    </row>
    <row r="124" spans="1:34" ht="14.25" customHeight="1" x14ac:dyDescent="0.3">
      <c r="A124" s="61" t="s">
        <v>139</v>
      </c>
      <c r="B124" s="62"/>
      <c r="C124" s="62"/>
      <c r="D124" s="62"/>
      <c r="E124" s="62"/>
      <c r="F124" s="62"/>
      <c r="G124" s="62"/>
      <c r="H124" s="62"/>
      <c r="I124" s="62"/>
      <c r="J124" s="62"/>
    </row>
    <row r="125" spans="1:34" ht="14.25" customHeight="1" x14ac:dyDescent="0.3">
      <c r="A125" s="63" t="s">
        <v>140</v>
      </c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34" ht="14.25" customHeight="1" x14ac:dyDescent="0.3">
      <c r="A126" s="70" t="s">
        <v>142</v>
      </c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34" ht="14.25" customHeight="1" x14ac:dyDescent="0.3">
      <c r="A127" s="26"/>
      <c r="B127" s="1"/>
      <c r="C127" s="1"/>
      <c r="D127" s="1"/>
      <c r="E127" s="1"/>
      <c r="F127" s="1"/>
      <c r="G127" s="1"/>
      <c r="H127" s="1"/>
      <c r="I127" s="1"/>
      <c r="J127" s="1"/>
    </row>
    <row r="128" spans="1:34" x14ac:dyDescent="0.3">
      <c r="A128" s="26" t="s">
        <v>131</v>
      </c>
      <c r="B128" s="35" t="s">
        <v>143</v>
      </c>
      <c r="C128" s="1"/>
      <c r="D128" s="1"/>
      <c r="E128" s="1"/>
      <c r="F128" s="1"/>
      <c r="G128" s="1"/>
      <c r="H128" s="1"/>
      <c r="I128" s="1"/>
      <c r="J128" s="1"/>
    </row>
    <row r="133" spans="2:2" x14ac:dyDescent="0.3">
      <c r="B133" s="36" t="s">
        <v>133</v>
      </c>
    </row>
  </sheetData>
  <mergeCells count="11">
    <mergeCell ref="AF2:AH2"/>
    <mergeCell ref="AC2:AE2"/>
    <mergeCell ref="I2:J2"/>
    <mergeCell ref="F2:G2"/>
    <mergeCell ref="C2:D2"/>
    <mergeCell ref="K2:M2"/>
    <mergeCell ref="N2:P2"/>
    <mergeCell ref="Q2:S2"/>
    <mergeCell ref="T2:V2"/>
    <mergeCell ref="W2:Y2"/>
    <mergeCell ref="Z2:AB2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Area prod and yield</vt:lpstr>
      <vt:lpstr>Graph Area Maize</vt:lpstr>
      <vt:lpstr>Graph Area Wheat</vt:lpstr>
      <vt:lpstr>Graph Area</vt:lpstr>
      <vt:lpstr>Graph Production Maize</vt:lpstr>
      <vt:lpstr>Graph Production Wheat</vt:lpstr>
      <vt:lpstr>Graph Production</vt:lpstr>
      <vt:lpstr>Graph Yield Maize</vt:lpstr>
      <vt:lpstr>Graph Yield Grains</vt:lpstr>
      <vt:lpstr>Graph Yield oilseeds</vt:lpstr>
      <vt:lpstr>Area Prod Wheat</vt:lpstr>
      <vt:lpstr>'Area prod and yield'!Print_Area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Sanet Naude</cp:lastModifiedBy>
  <cp:lastPrinted>2022-05-26T12:48:54Z</cp:lastPrinted>
  <dcterms:created xsi:type="dcterms:W3CDTF">2012-06-11T13:43:01Z</dcterms:created>
  <dcterms:modified xsi:type="dcterms:W3CDTF">2025-05-29T07:10:15Z</dcterms:modified>
</cp:coreProperties>
</file>